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's Gaming Rig\Documents\Mediaworks\CT shirts\"/>
    </mc:Choice>
  </mc:AlternateContent>
  <xr:revisionPtr revIDLastSave="0" documentId="8_{99226AE5-7AFF-454E-8386-1F911650FBE1}" xr6:coauthVersionLast="46" xr6:coauthVersionMax="46" xr10:uidLastSave="{00000000-0000-0000-0000-000000000000}"/>
  <bookViews>
    <workbookView xWindow="-120" yWindow="-120" windowWidth="29040" windowHeight="15840" xr2:uid="{07747933-7E7C-4338-864E-BA278EFE29D1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1" l="1"/>
  <c r="AB46" i="1"/>
  <c r="AB2" i="1"/>
  <c r="AB10" i="1"/>
  <c r="AB9" i="1"/>
  <c r="AB3" i="1"/>
  <c r="AB30" i="1"/>
  <c r="AB23" i="1"/>
  <c r="AB19" i="1"/>
  <c r="AB20" i="1"/>
  <c r="AB17" i="1"/>
  <c r="AB8" i="1"/>
  <c r="AB15" i="1"/>
  <c r="AB12" i="1"/>
  <c r="AB11" i="1"/>
  <c r="AB28" i="1"/>
  <c r="AB22" i="1"/>
  <c r="AB39" i="1"/>
  <c r="AB34" i="1"/>
  <c r="AB16" i="1"/>
  <c r="AB32" i="1"/>
  <c r="AB27" i="1"/>
  <c r="AB35" i="1"/>
  <c r="AB26" i="1"/>
  <c r="AB29" i="1"/>
  <c r="AB24" i="1"/>
  <c r="AB18" i="1"/>
  <c r="AB40" i="1"/>
  <c r="AB25" i="1"/>
  <c r="AB31" i="1"/>
  <c r="AB6" i="1"/>
  <c r="AB14" i="1"/>
  <c r="AB42" i="1"/>
  <c r="AB43" i="1"/>
  <c r="AB38" i="1"/>
  <c r="AB36" i="1"/>
  <c r="AB49" i="1"/>
  <c r="AB44" i="1"/>
  <c r="AB51" i="1"/>
  <c r="AB48" i="1"/>
  <c r="AB41" i="1"/>
  <c r="AB33" i="1"/>
  <c r="AB47" i="1"/>
  <c r="AB21" i="1"/>
  <c r="AB50" i="1"/>
  <c r="AB45" i="1"/>
  <c r="AB37" i="1"/>
  <c r="AB7" i="1"/>
  <c r="AB13" i="1"/>
  <c r="AB4" i="1"/>
  <c r="Y54" i="1"/>
  <c r="W13" i="1" l="1"/>
  <c r="W4" i="1"/>
  <c r="V54" i="1"/>
  <c r="W54" i="1" s="1"/>
  <c r="W34" i="1"/>
  <c r="W32" i="1"/>
  <c r="W30" i="1"/>
  <c r="W28" i="1"/>
  <c r="W6" i="1"/>
  <c r="W12" i="1"/>
  <c r="W11" i="1"/>
  <c r="W49" i="1"/>
  <c r="W42" i="1"/>
  <c r="W23" i="1"/>
  <c r="W9" i="1"/>
  <c r="W45" i="1"/>
  <c r="W44" i="1"/>
  <c r="W29" i="1"/>
  <c r="W21" i="1"/>
  <c r="W35" i="1"/>
  <c r="W37" i="1"/>
  <c r="W50" i="1"/>
  <c r="W26" i="1"/>
  <c r="W40" i="1"/>
  <c r="W15" i="1"/>
  <c r="W46" i="1"/>
  <c r="W51" i="1"/>
  <c r="W39" i="1"/>
  <c r="W47" i="1"/>
  <c r="W41" i="1"/>
  <c r="W33" i="1"/>
  <c r="W48" i="1"/>
  <c r="X30" i="1" l="1"/>
  <c r="Z30" i="1"/>
  <c r="X41" i="1"/>
  <c r="Z41" i="1"/>
  <c r="X50" i="1"/>
  <c r="Z50" i="1"/>
  <c r="X23" i="1"/>
  <c r="Z23" i="1"/>
  <c r="X32" i="1"/>
  <c r="Z32" i="1"/>
  <c r="X26" i="1"/>
  <c r="Z26" i="1"/>
  <c r="X47" i="1"/>
  <c r="Z47" i="1"/>
  <c r="X37" i="1"/>
  <c r="Z37" i="1"/>
  <c r="X42" i="1"/>
  <c r="Z42" i="1"/>
  <c r="X34" i="1"/>
  <c r="Z34" i="1"/>
  <c r="X9" i="1"/>
  <c r="Z9" i="1"/>
  <c r="X39" i="1"/>
  <c r="Z39" i="1"/>
  <c r="X35" i="1"/>
  <c r="Z35" i="1"/>
  <c r="X49" i="1"/>
  <c r="Z49" i="1"/>
  <c r="X4" i="1"/>
  <c r="Z4" i="1"/>
  <c r="X33" i="1"/>
  <c r="Z33" i="1"/>
  <c r="X11" i="1"/>
  <c r="Z11" i="1"/>
  <c r="X29" i="1"/>
  <c r="Z29" i="1"/>
  <c r="X12" i="1"/>
  <c r="Z12" i="1"/>
  <c r="X13" i="1"/>
  <c r="Z13" i="1"/>
  <c r="X51" i="1"/>
  <c r="Z51" i="1"/>
  <c r="X46" i="1"/>
  <c r="Z46" i="1"/>
  <c r="X15" i="1"/>
  <c r="Z15" i="1"/>
  <c r="X44" i="1"/>
  <c r="Z44" i="1"/>
  <c r="X6" i="1"/>
  <c r="Z6" i="1"/>
  <c r="X21" i="1"/>
  <c r="Z21" i="1"/>
  <c r="X48" i="1"/>
  <c r="Z48" i="1"/>
  <c r="X40" i="1"/>
  <c r="Z40" i="1"/>
  <c r="X45" i="1"/>
  <c r="Z45" i="1"/>
  <c r="X28" i="1"/>
  <c r="Z28" i="1"/>
  <c r="W3" i="1"/>
  <c r="W20" i="1"/>
  <c r="W27" i="1"/>
  <c r="W8" i="1"/>
  <c r="W24" i="1"/>
  <c r="W17" i="1"/>
  <c r="W10" i="1"/>
  <c r="W16" i="1"/>
  <c r="W36" i="1"/>
  <c r="W14" i="1"/>
  <c r="W38" i="1"/>
  <c r="W7" i="1"/>
  <c r="W19" i="1"/>
  <c r="W31" i="1"/>
  <c r="W25" i="1"/>
  <c r="W43" i="1"/>
  <c r="W22" i="1"/>
  <c r="W18" i="1"/>
  <c r="W5" i="1"/>
  <c r="W2" i="1"/>
  <c r="X31" i="1" l="1"/>
  <c r="Z31" i="1"/>
  <c r="X17" i="1"/>
  <c r="Z17" i="1"/>
  <c r="X2" i="1"/>
  <c r="Z2" i="1"/>
  <c r="X7" i="1"/>
  <c r="Z7" i="1"/>
  <c r="X8" i="1"/>
  <c r="Z8" i="1"/>
  <c r="X5" i="1"/>
  <c r="Z5" i="1"/>
  <c r="X38" i="1"/>
  <c r="Z38" i="1"/>
  <c r="X27" i="1"/>
  <c r="Z27" i="1"/>
  <c r="X18" i="1"/>
  <c r="Z18" i="1"/>
  <c r="X14" i="1"/>
  <c r="Z14" i="1"/>
  <c r="X20" i="1"/>
  <c r="Z20" i="1"/>
  <c r="X22" i="1"/>
  <c r="Z22" i="1"/>
  <c r="X36" i="1"/>
  <c r="Z36" i="1"/>
  <c r="X3" i="1"/>
  <c r="Z3" i="1"/>
  <c r="X43" i="1"/>
  <c r="Z43" i="1"/>
  <c r="X16" i="1"/>
  <c r="Z16" i="1"/>
  <c r="X25" i="1"/>
  <c r="Z25" i="1"/>
  <c r="X10" i="1"/>
  <c r="Z10" i="1"/>
  <c r="X19" i="1"/>
  <c r="Z19" i="1"/>
  <c r="X24" i="1"/>
  <c r="Z24" i="1"/>
  <c r="Y38" i="1"/>
  <c r="Y15" i="1"/>
  <c r="Y43" i="1"/>
  <c r="Y10" i="1"/>
  <c r="Y5" i="1"/>
  <c r="AA25" i="1" l="1"/>
  <c r="Y49" i="1"/>
  <c r="AA9" i="1"/>
  <c r="AA51" i="1"/>
  <c r="Y24" i="1"/>
  <c r="Y16" i="1"/>
  <c r="Y22" i="1"/>
  <c r="AA39" i="1"/>
  <c r="Y25" i="1"/>
  <c r="Y20" i="1"/>
  <c r="Y18" i="1"/>
  <c r="Y36" i="1"/>
  <c r="AA50" i="1"/>
  <c r="AA36" i="1"/>
  <c r="AA15" i="1"/>
  <c r="AA27" i="1"/>
  <c r="AA13" i="1"/>
  <c r="Y31" i="1"/>
  <c r="Y29" i="1"/>
  <c r="Y34" i="1"/>
  <c r="AA11" i="1"/>
  <c r="AA26" i="1"/>
  <c r="AA16" i="1"/>
  <c r="AA20" i="1"/>
  <c r="AA44" i="1"/>
  <c r="AA45" i="1"/>
  <c r="Y9" i="1"/>
  <c r="Y3" i="1"/>
  <c r="Y17" i="1"/>
  <c r="AA21" i="1"/>
  <c r="Y39" i="1"/>
  <c r="Y14" i="1"/>
  <c r="AA49" i="1"/>
  <c r="AA38" i="1"/>
  <c r="AA40" i="1"/>
  <c r="AA37" i="1"/>
  <c r="AA33" i="1"/>
  <c r="Y6" i="1"/>
  <c r="AA35" i="1"/>
  <c r="Y27" i="1"/>
  <c r="Y26" i="1"/>
  <c r="Y40" i="1"/>
  <c r="Y45" i="1"/>
  <c r="Y50" i="1"/>
  <c r="AA43" i="1"/>
  <c r="AA14" i="1"/>
  <c r="AA8" i="1"/>
  <c r="AA29" i="1"/>
  <c r="Y51" i="1"/>
  <c r="AA22" i="1"/>
  <c r="Y13" i="1"/>
  <c r="Y37" i="1"/>
  <c r="AA6" i="1"/>
  <c r="AA19" i="1"/>
  <c r="AA30" i="1"/>
  <c r="AA28" i="1"/>
  <c r="AA47" i="1"/>
  <c r="AA5" i="1"/>
  <c r="AA17" i="1"/>
  <c r="AA42" i="1"/>
  <c r="AA12" i="1"/>
  <c r="Y35" i="1"/>
  <c r="AA24" i="1"/>
  <c r="Y19" i="1"/>
  <c r="Y11" i="1"/>
  <c r="Y8" i="1"/>
  <c r="AA46" i="1"/>
  <c r="Y44" i="1"/>
  <c r="Y2" i="1"/>
  <c r="Y12" i="1"/>
  <c r="Y23" i="1"/>
  <c r="Y28" i="1"/>
  <c r="Y7" i="1"/>
  <c r="Y33" i="1"/>
  <c r="Y21" i="1"/>
  <c r="Y48" i="1"/>
  <c r="Y4" i="1"/>
  <c r="AA10" i="1"/>
  <c r="AA41" i="1"/>
  <c r="AA48" i="1"/>
  <c r="AA18" i="1"/>
  <c r="AA7" i="1"/>
  <c r="Y41" i="1"/>
  <c r="Y32" i="1"/>
  <c r="Y46" i="1"/>
  <c r="Y30" i="1"/>
  <c r="Y47" i="1"/>
  <c r="Y42" i="1"/>
  <c r="AA32" i="1"/>
  <c r="AA34" i="1"/>
  <c r="AA3" i="1"/>
  <c r="AA4" i="1"/>
  <c r="AA23" i="1"/>
  <c r="AA31" i="1"/>
  <c r="AA2" i="1"/>
</calcChain>
</file>

<file path=xl/sharedStrings.xml><?xml version="1.0" encoding="utf-8"?>
<sst xmlns="http://schemas.openxmlformats.org/spreadsheetml/2006/main" count="305" uniqueCount="212">
  <si>
    <t>State</t>
  </si>
  <si>
    <t>Column1</t>
  </si>
  <si>
    <t>Population</t>
  </si>
  <si>
    <t>5 ways to relieve stress</t>
  </si>
  <si>
    <t>how do i stop worrying</t>
  </si>
  <si>
    <t>how to avoid stress</t>
  </si>
  <si>
    <t>how to reduce stress</t>
  </si>
  <si>
    <t>signs of burnout</t>
  </si>
  <si>
    <t>signs of stress</t>
  </si>
  <si>
    <t>stress acne</t>
  </si>
  <si>
    <t>stress eating</t>
  </si>
  <si>
    <t>stress management</t>
  </si>
  <si>
    <t>stress relief</t>
  </si>
  <si>
    <t>stress relief office</t>
  </si>
  <si>
    <t>stress symptoms</t>
  </si>
  <si>
    <t>ways to reduce stress</t>
  </si>
  <si>
    <t>what causes burnout</t>
  </si>
  <si>
    <t>what is burnout</t>
  </si>
  <si>
    <t>what is stress</t>
  </si>
  <si>
    <t>what is the most stressful thing in life</t>
  </si>
  <si>
    <t>work related stress</t>
  </si>
  <si>
    <t>working from home stress</t>
  </si>
  <si>
    <t>Sum</t>
  </si>
  <si>
    <t>Per 100k</t>
  </si>
  <si>
    <t>Rank</t>
  </si>
  <si>
    <t>Apadpitve Per Capita</t>
  </si>
  <si>
    <t>Adaptive Rank</t>
  </si>
  <si>
    <t>Choose how to Rank</t>
  </si>
  <si>
    <t>New Jersey</t>
  </si>
  <si>
    <t>Connecticut</t>
  </si>
  <si>
    <t>Maryland</t>
  </si>
  <si>
    <t>Massachusetts</t>
  </si>
  <si>
    <t>Hawaii</t>
  </si>
  <si>
    <t>Virginia</t>
  </si>
  <si>
    <t>Alaska</t>
  </si>
  <si>
    <t>New Hampshire</t>
  </si>
  <si>
    <t>Washington</t>
  </si>
  <si>
    <t>Colorado</t>
  </si>
  <si>
    <t>Minnesota</t>
  </si>
  <si>
    <t>Illinois</t>
  </si>
  <si>
    <t>Utah</t>
  </si>
  <si>
    <t>Delaware</t>
  </si>
  <si>
    <t>Rhode Island</t>
  </si>
  <si>
    <t>North Dakota</t>
  </si>
  <si>
    <t>Pennsylvania</t>
  </si>
  <si>
    <t>Oregon</t>
  </si>
  <si>
    <t>Wyoming</t>
  </si>
  <si>
    <t>Georgia</t>
  </si>
  <si>
    <t>Vermont</t>
  </si>
  <si>
    <t>Wisconsin</t>
  </si>
  <si>
    <t>Kansas</t>
  </si>
  <si>
    <t>Nevada</t>
  </si>
  <si>
    <t>Nebraska</t>
  </si>
  <si>
    <t>Arizona</t>
  </si>
  <si>
    <t>Florida</t>
  </si>
  <si>
    <t>Iowa</t>
  </si>
  <si>
    <t>Michigan</t>
  </si>
  <si>
    <t>Ohio</t>
  </si>
  <si>
    <t>South Dakota</t>
  </si>
  <si>
    <t>North Carolina</t>
  </si>
  <si>
    <t>Maine</t>
  </si>
  <si>
    <t>Missouri</t>
  </si>
  <si>
    <t>Indiana</t>
  </si>
  <si>
    <t>Tennessee</t>
  </si>
  <si>
    <t>Montana</t>
  </si>
  <si>
    <t>Idaho</t>
  </si>
  <si>
    <t>Oklahoma</t>
  </si>
  <si>
    <t>South Carolina</t>
  </si>
  <si>
    <t>Louisiana</t>
  </si>
  <si>
    <t>Alabama</t>
  </si>
  <si>
    <t>Kentucky</t>
  </si>
  <si>
    <t>New Mexico</t>
  </si>
  <si>
    <t>Arkansas</t>
  </si>
  <si>
    <t>West Virginia</t>
  </si>
  <si>
    <t>Mississippi</t>
  </si>
  <si>
    <t>New York</t>
  </si>
  <si>
    <t>Texas</t>
  </si>
  <si>
    <t>California</t>
  </si>
  <si>
    <t>US Total</t>
  </si>
  <si>
    <t>n/a</t>
  </si>
  <si>
    <t>State or territory</t>
  </si>
  <si>
    <t>Census population</t>
  </si>
  <si>
    <t>Change, 2010–2020</t>
  </si>
  <si>
    <t>U.S. House of R.</t>
  </si>
  <si>
    <t>Est. pop.</t>
  </si>
  <si>
    <t>Census pop. per seat</t>
  </si>
  <si>
    <t>% of the total U.S. pop.[b]</t>
  </si>
  <si>
    <t>% of Electoral</t>
  </si>
  <si>
    <t>per electoral</t>
  </si>
  <si>
    <t>College</t>
  </si>
  <si>
    <t>Current</t>
  </si>
  <si>
    <t>Estimated</t>
  </si>
  <si>
    <t>April 1, 2010[9]</t>
  </si>
  <si>
    <t>%[c]</t>
  </si>
  <si>
    <t>Absolute</t>
  </si>
  <si>
    <t>Seats</t>
  </si>
  <si>
    <t>%</t>
  </si>
  <si>
    <t>vote, 2020[a]</t>
  </si>
  <si>
    <t>Est. 2020</t>
  </si>
  <si>
    <t>Change,</t>
  </si>
  <si>
    <t>July 1, 2020[8]</t>
  </si>
  <si>
    <t>2010–2020</t>
  </si>
  <si>
    <t> California</t>
  </si>
  <si>
    <t>–0.09%</t>
  </si>
  <si>
    <t> Texas</t>
  </si>
  <si>
    <t> Florida</t>
  </si>
  <si>
    <t> New York</t>
  </si>
  <si>
    <t>–0.2%</t>
  </si>
  <si>
    <t>–41,326</t>
  </si>
  <si>
    <t>–0.39%</t>
  </si>
  <si>
    <t> Pennsylvania</t>
  </si>
  <si>
    <t>–0.22%</t>
  </si>
  <si>
    <t> Illinois</t>
  </si>
  <si>
    <t>–1.9%</t>
  </si>
  <si>
    <t>–243,102</t>
  </si>
  <si>
    <t>–0.32%</t>
  </si>
  <si>
    <t> Ohio</t>
  </si>
  <si>
    <t>–0.18%</t>
  </si>
  <si>
    <t> Georgia</t>
  </si>
  <si>
    <t> North Carolina</t>
  </si>
  <si>
    <t> Michigan</t>
  </si>
  <si>
    <t>–0.17%</t>
  </si>
  <si>
    <t> New Jersey</t>
  </si>
  <si>
    <t>–0.14%</t>
  </si>
  <si>
    <t> Virginia</t>
  </si>
  <si>
    <t> Washington</t>
  </si>
  <si>
    <t> Arizona</t>
  </si>
  <si>
    <t> Massachusetts</t>
  </si>
  <si>
    <t>–0.02%</t>
  </si>
  <si>
    <t> Tennessee</t>
  </si>
  <si>
    <t> Indiana</t>
  </si>
  <si>
    <t>–0.04%</t>
  </si>
  <si>
    <t> Missouri</t>
  </si>
  <si>
    <t>–0.07%</t>
  </si>
  <si>
    <t>sum</t>
  </si>
  <si>
    <t> Maryland</t>
  </si>
  <si>
    <t>–0.03%</t>
  </si>
  <si>
    <t> Wisconsin</t>
  </si>
  <si>
    <t> Colorado</t>
  </si>
  <si>
    <t> Minnesota</t>
  </si>
  <si>
    <t> South Carolina</t>
  </si>
  <si>
    <t> Alabama</t>
  </si>
  <si>
    <t>–0.05%</t>
  </si>
  <si>
    <t> Louisiana</t>
  </si>
  <si>
    <t> Kentucky</t>
  </si>
  <si>
    <t> Oregon</t>
  </si>
  <si>
    <t> Oklahoma</t>
  </si>
  <si>
    <t>–0.00%</t>
  </si>
  <si>
    <t> Connecticut</t>
  </si>
  <si>
    <t>–0.5%</t>
  </si>
  <si>
    <t>–17,091</t>
  </si>
  <si>
    <t> Utah</t>
  </si>
  <si>
    <t> Puerto Rico</t>
  </si>
  <si>
    <t>3,189,068[10]</t>
  </si>
  <si>
    <t>–‍14.4%</t>
  </si>
  <si>
    <t>–536,721</t>
  </si>
  <si>
    <t>1*</t>
  </si>
  <si>
    <t>—</t>
  </si>
  <si>
    <t>–0.23%</t>
  </si>
  <si>
    <t> Iowa</t>
  </si>
  <si>
    <t> Nevada</t>
  </si>
  <si>
    <t> Arkansas</t>
  </si>
  <si>
    <t> Mississippi</t>
  </si>
  <si>
    <t>–0.0%</t>
  </si>
  <si>
    <t>–511</t>
  </si>
  <si>
    <t>–0.06%</t>
  </si>
  <si>
    <t> Kansas</t>
  </si>
  <si>
    <t> New Mexico</t>
  </si>
  <si>
    <t> Nebraska</t>
  </si>
  <si>
    <t> Idaho</t>
  </si>
  <si>
    <t> West Virginia</t>
  </si>
  <si>
    <t>–3.7%</t>
  </si>
  <si>
    <t>–68,207</t>
  </si>
  <si>
    <t> Hawaii</t>
  </si>
  <si>
    <t>–0.01%</t>
  </si>
  <si>
    <t> New Hampshire</t>
  </si>
  <si>
    <t> Maine</t>
  </si>
  <si>
    <t> Montana</t>
  </si>
  <si>
    <t> Rhode Island</t>
  </si>
  <si>
    <t> Delaware</t>
  </si>
  <si>
    <t> South Dakota</t>
  </si>
  <si>
    <t> North Dakota</t>
  </si>
  <si>
    <t> Alaska</t>
  </si>
  <si>
    <t> District of Columbia</t>
  </si>
  <si>
    <t> Vermont</t>
  </si>
  <si>
    <t>–0.4%</t>
  </si>
  <si>
    <t>–2,394</t>
  </si>
  <si>
    <t> Wyoming</t>
  </si>
  <si>
    <t> Guam</t>
  </si>
  <si>
    <t>168,485[11]</t>
  </si>
  <si>
    <t>159,358[12]</t>
  </si>
  <si>
    <t> U.S. Virgin Islands</t>
  </si>
  <si>
    <t>106,235[13]</t>
  </si>
  <si>
    <t>106,405[14]</t>
  </si>
  <si>
    <t>–170</t>
  </si>
  <si>
    <t> Northern Mariana Islands</t>
  </si>
  <si>
    <t>51,433[15]</t>
  </si>
  <si>
    <t>53,883[16]</t>
  </si>
  <si>
    <t>–4.5%</t>
  </si>
  <si>
    <t>–2,450</t>
  </si>
  <si>
    <t> American Samoa</t>
  </si>
  <si>
    <t>49,437[17]</t>
  </si>
  <si>
    <t>55,519[18]</t>
  </si>
  <si>
    <t>–11.0%</t>
  </si>
  <si>
    <t>–6,082</t>
  </si>
  <si>
    <t>Contiguous United States</t>
  </si>
  <si>
    <t>The fifty states</t>
  </si>
  <si>
    <t>The fifty states and D.C.</t>
  </si>
  <si>
    <t>435 (+1*)</t>
  </si>
  <si>
    <t>Total United States</t>
  </si>
  <si>
    <t>435 (+6*)</t>
  </si>
  <si>
    <t>Avg.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</si>
</sst>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10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64" fontId="0" fillId="5" borderId="0" xfId="0" applyNumberFormat="1" applyFill="1"/>
    <xf numFmtId="164" fontId="0" fillId="4" borderId="0" xfId="0" applyNumberFormat="1" applyFill="1"/>
    <xf numFmtId="164" fontId="0" fillId="6" borderId="0" xfId="0" applyNumberFormat="1" applyFill="1"/>
    <xf numFmtId="164" fontId="0" fillId="3" borderId="0" xfId="0" applyNumberFormat="1" applyFill="1"/>
  </cellXfs>
  <cellStyles count="1">
    <cellStyle name="Normal" xfId="0" builtinId="0"/>
  </cellStyles>
  <dxfs count="6">
    <dxf>
      <numFmt numFmtId="164" formatCode="_-[$$-409]* #,##0.00_ ;_-[$$-409]* \-#,##0.00\ ;_-[$$-409]* &quot;-&quot;??_ ;_-@_ "/>
      <fill>
        <patternFill patternType="solid">
          <fgColor indexed="64"/>
          <bgColor theme="7" tint="0.79998168889431442"/>
        </patternFill>
      </fill>
    </dxf>
    <dxf>
      <numFmt numFmtId="0" formatCode="General"/>
      <fill>
        <patternFill patternType="solid">
          <fgColor indexed="64"/>
          <bgColor theme="7" tint="0.79998168889431442"/>
        </patternFill>
      </fill>
    </dxf>
    <dxf>
      <numFmt numFmtId="0" formatCode="General"/>
      <fill>
        <patternFill patternType="solid">
          <fgColor indexed="64"/>
          <bgColor theme="7" tint="0.79998168889431442"/>
        </patternFill>
      </fill>
    </dxf>
    <dxf>
      <numFmt numFmtId="0" formatCode="General"/>
    </dxf>
    <dxf>
      <numFmt numFmtId="3" formatCode="#,##0"/>
    </dxf>
    <dxf>
      <numFmt numFmtId="164" formatCode="_-[$$-409]* #,##0.00_ ;_-[$$-409]* \-#,##0.00\ ;_-[$$-409]* &quot;-&quot;??_ ;_-@_ "/>
      <fill>
        <patternFill patternType="solid"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77D6B5-A57E-488E-81F7-3AF741792213}" name="Table1" displayName="Table1" ref="A1:AB51" totalsRowShown="0">
  <autoFilter ref="A1:AB51" xr:uid="{0B7847C0-1D55-48D0-925A-DB286E073A23}"/>
  <sortState xmlns:xlrd2="http://schemas.microsoft.com/office/spreadsheetml/2017/richdata2" ref="A2:AB51">
    <sortCondition descending="1" ref="Z1:Z51"/>
  </sortState>
  <tableColumns count="28">
    <tableColumn id="1" xr3:uid="{D2F98090-0673-49BD-B0B1-7E98D7AE5CE6}" name="State"/>
    <tableColumn id="27" xr3:uid="{0A7B316B-0F38-41DF-8073-4A5E38F019AE}" name="Column1" dataDxfId="5"/>
    <tableColumn id="2" xr3:uid="{CA0BFD44-6B14-4416-B932-CF3A7513D0B3}" name="Population" dataDxfId="4"/>
    <tableColumn id="3" xr3:uid="{7D5202D7-4249-4D03-9B41-6B97D2C1C23D}" name="5 ways to relieve stress"/>
    <tableColumn id="4" xr3:uid="{B618E061-B34C-4008-9E6A-03972F084AF8}" name="how do i stop worrying"/>
    <tableColumn id="5" xr3:uid="{35CEE9CE-BCC0-4EB7-A811-B43FEE8C7637}" name="how to avoid stress"/>
    <tableColumn id="6" xr3:uid="{A58EE744-0BAA-4E4F-B8F1-B773137544F9}" name="how to reduce stress"/>
    <tableColumn id="7" xr3:uid="{7C2C4F46-9C0B-4294-BF8C-6B3113AB9178}" name="signs of burnout"/>
    <tableColumn id="8" xr3:uid="{FC695FD9-8569-4B8E-89F2-FBC81406C056}" name="signs of stress"/>
    <tableColumn id="9" xr3:uid="{5E22C89E-D471-4F1C-B37F-65D3B368BBC8}" name="stress acne"/>
    <tableColumn id="10" xr3:uid="{4E099D82-56F0-401E-88A5-E044E5D126F4}" name="stress eating"/>
    <tableColumn id="11" xr3:uid="{433BD5D8-E34E-4C69-9B89-FFFF85DCF94B}" name="stress management"/>
    <tableColumn id="12" xr3:uid="{C3CE4435-86BC-4C13-B89B-63AEF82BE138}" name="stress relief"/>
    <tableColumn id="13" xr3:uid="{DF7F3783-4B24-4176-8F19-C0A8C587DFB2}" name="stress relief office"/>
    <tableColumn id="14" xr3:uid="{F298316A-AE27-4BF2-B13C-6C90184B553D}" name="stress symptoms"/>
    <tableColumn id="15" xr3:uid="{86B36F9B-CE1C-47D4-9596-315C7921F244}" name="ways to reduce stress"/>
    <tableColumn id="16" xr3:uid="{D1DE20FB-BF94-4C00-B33B-7F186D9D6BC0}" name="what causes burnout"/>
    <tableColumn id="17" xr3:uid="{F247C538-061D-4F88-B781-6747C87634B4}" name="what is burnout"/>
    <tableColumn id="18" xr3:uid="{72E151C1-A143-40CC-992B-819C71DBE661}" name="what is stress"/>
    <tableColumn id="19" xr3:uid="{7A05558B-1170-4B38-BDB3-4F77F36FDEA9}" name="what is the most stressful thing in life"/>
    <tableColumn id="20" xr3:uid="{DDDB4F51-2FDC-4F1D-857C-C281CC0E7E4B}" name="work related stress"/>
    <tableColumn id="21" xr3:uid="{B1F2E30D-8540-4C86-94F5-5066C667BD87}" name="working from home stress"/>
    <tableColumn id="22" xr3:uid="{BA3648FA-10E0-43BB-9B56-F99282EA69BD}" name="Sum">
      <calculatedColumnFormula>SUM(D2:V2)</calculatedColumnFormula>
    </tableColumn>
    <tableColumn id="23" xr3:uid="{D2E89FC2-B863-4E55-BA0E-80C813DF36F8}" name="Per 100k">
      <calculatedColumnFormula>ROUND(W2/(C2/100000),2)</calculatedColumnFormula>
    </tableColumn>
    <tableColumn id="24" xr3:uid="{8BFE4659-2BCE-45CF-89C9-908C1131B8CF}" name="Rank" dataDxfId="3">
      <calculatedColumnFormula>RANK(Table1[[#This Row],[Per 100k]],Table1[Per 100k])</calculatedColumnFormula>
    </tableColumn>
    <tableColumn id="25" xr3:uid="{396CC0BD-FF6E-49DF-89FD-3EB85AB5089E}" name="Apadpitve Per Capita" dataDxfId="2">
      <calculatedColumnFormula>ROUND(VLOOKUP(Table1[[#This Row],[State]],Table1[],VLOOKUP($AE$1,Sheet2!$V$5:$W$24,2,0),0)/(VLOOKUP(Table1[[#This Row],[State]],Table1[],3,0)/100000),2)</calculatedColumnFormula>
    </tableColumn>
    <tableColumn id="26" xr3:uid="{EE44F964-2FD1-4838-ADCE-0E8524140EFD}" name="Adaptive Rank" dataDxfId="1">
      <calculatedColumnFormula>RANK(Table1[[#This Row],[Apadpitve Per Capita]],Table1[Apadpitve Per Capita])</calculatedColumnFormula>
    </tableColumn>
    <tableColumn id="28" xr3:uid="{AFE3B9AD-8C53-4682-B2A5-AD45A4B5D9A5}" name="Avg. Salary" dataDxfId="0">
      <calculatedColumnFormula>Table1[[#This Row],[Column1]]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DB460-9B92-43DC-BBAB-06F04AEA0E20}">
  <dimension ref="A1:AE54"/>
  <sheetViews>
    <sheetView tabSelected="1" zoomScale="80" zoomScaleNormal="80" workbookViewId="0">
      <selection activeCell="N29" sqref="N29"/>
    </sheetView>
  </sheetViews>
  <sheetFormatPr defaultRowHeight="15" x14ac:dyDescent="0.25"/>
  <cols>
    <col min="1" max="1" width="20.140625" customWidth="1"/>
    <col min="2" max="2" width="12.85546875" customWidth="1"/>
    <col min="3" max="3" width="15.140625" customWidth="1"/>
    <col min="4" max="4" width="13.7109375" customWidth="1"/>
    <col min="5" max="5" width="12.5703125" customWidth="1"/>
    <col min="6" max="6" width="14" customWidth="1"/>
    <col min="7" max="7" width="10.7109375" customWidth="1"/>
    <col min="8" max="8" width="8.7109375" customWidth="1"/>
    <col min="9" max="9" width="7.5703125" customWidth="1"/>
    <col min="10" max="10" width="8.85546875" customWidth="1"/>
    <col min="11" max="11" width="15.140625" customWidth="1"/>
    <col min="12" max="12" width="8.140625" customWidth="1"/>
    <col min="13" max="13" width="11.5703125" customWidth="1"/>
    <col min="14" max="14" width="12.140625" customWidth="1"/>
    <col min="15" max="15" width="15.140625" customWidth="1"/>
    <col min="16" max="16" width="12.85546875" customWidth="1"/>
    <col min="17" max="17" width="11" customWidth="1"/>
    <col min="18" max="18" width="8.42578125" customWidth="1"/>
    <col min="19" max="19" width="14.140625" customWidth="1"/>
    <col min="20" max="20" width="12.7109375" customWidth="1"/>
    <col min="21" max="21" width="14.42578125" customWidth="1"/>
    <col min="23" max="23" width="10.5703125" customWidth="1"/>
    <col min="25" max="25" width="12" bestFit="1" customWidth="1"/>
    <col min="26" max="26" width="12" customWidth="1"/>
    <col min="28" max="28" width="13.140625" bestFit="1" customWidth="1"/>
    <col min="29" max="29" width="19.140625" bestFit="1" customWidth="1"/>
  </cols>
  <sheetData>
    <row r="1" spans="1:31" ht="46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t="s">
        <v>22</v>
      </c>
      <c r="X1" t="s">
        <v>23</v>
      </c>
      <c r="Y1" t="s">
        <v>24</v>
      </c>
      <c r="Z1" s="6" t="s">
        <v>25</v>
      </c>
      <c r="AA1" s="6" t="s">
        <v>26</v>
      </c>
      <c r="AB1" s="6" t="s">
        <v>211</v>
      </c>
      <c r="AD1" s="5" t="s">
        <v>27</v>
      </c>
      <c r="AE1" s="5" t="s">
        <v>134</v>
      </c>
    </row>
    <row r="2" spans="1:31" x14ac:dyDescent="0.25">
      <c r="A2" s="8" t="s">
        <v>30</v>
      </c>
      <c r="B2" s="12">
        <v>107482</v>
      </c>
      <c r="C2" s="1">
        <v>6055802</v>
      </c>
      <c r="D2">
        <v>10</v>
      </c>
      <c r="E2">
        <v>10</v>
      </c>
      <c r="F2">
        <v>20</v>
      </c>
      <c r="G2">
        <v>210</v>
      </c>
      <c r="H2">
        <v>110</v>
      </c>
      <c r="I2">
        <v>260</v>
      </c>
      <c r="J2">
        <v>170</v>
      </c>
      <c r="K2">
        <v>210</v>
      </c>
      <c r="L2">
        <v>590</v>
      </c>
      <c r="M2">
        <v>880</v>
      </c>
      <c r="N2">
        <v>210</v>
      </c>
      <c r="O2">
        <v>720</v>
      </c>
      <c r="P2">
        <v>70</v>
      </c>
      <c r="Q2">
        <v>10</v>
      </c>
      <c r="R2">
        <v>110</v>
      </c>
      <c r="S2">
        <v>720</v>
      </c>
      <c r="T2">
        <v>10</v>
      </c>
      <c r="U2">
        <v>10</v>
      </c>
      <c r="V2">
        <v>10</v>
      </c>
      <c r="W2">
        <f>SUM(D2:V2)</f>
        <v>4340</v>
      </c>
      <c r="X2">
        <f>ROUND(W2/(C2/100000),2)</f>
        <v>71.67</v>
      </c>
      <c r="Y2">
        <f>RANK(Table1[[#This Row],[Per 100k]],Table1[Per 100k])</f>
        <v>1</v>
      </c>
      <c r="Z2" s="7">
        <f>ROUND(VLOOKUP(Table1[[#This Row],[State]],Table1[],VLOOKUP($AE$1,Sheet2!$V$5:$W$24,2,0),0)/(VLOOKUP(Table1[[#This Row],[State]],Table1[],3,0)/100000),2)</f>
        <v>71.67</v>
      </c>
      <c r="AA2" s="7">
        <f>RANK(Table1[[#This Row],[Apadpitve Per Capita]],Table1[Apadpitve Per Capita])</f>
        <v>1</v>
      </c>
      <c r="AB2" s="14">
        <f>Table1[[#This Row],[Column1]]</f>
        <v>107482</v>
      </c>
    </row>
    <row r="3" spans="1:31" x14ac:dyDescent="0.25">
      <c r="A3" s="8" t="s">
        <v>33</v>
      </c>
      <c r="B3" s="12">
        <v>98000</v>
      </c>
      <c r="C3" s="1">
        <v>8590563</v>
      </c>
      <c r="D3">
        <v>10</v>
      </c>
      <c r="E3">
        <v>10</v>
      </c>
      <c r="F3">
        <v>20</v>
      </c>
      <c r="G3">
        <v>320</v>
      </c>
      <c r="H3">
        <v>170</v>
      </c>
      <c r="I3">
        <v>260</v>
      </c>
      <c r="J3">
        <v>260</v>
      </c>
      <c r="K3">
        <v>260</v>
      </c>
      <c r="L3">
        <v>720</v>
      </c>
      <c r="M3">
        <v>1300</v>
      </c>
      <c r="N3">
        <v>320</v>
      </c>
      <c r="O3">
        <v>880</v>
      </c>
      <c r="P3">
        <v>90</v>
      </c>
      <c r="Q3">
        <v>10</v>
      </c>
      <c r="R3">
        <v>140</v>
      </c>
      <c r="S3">
        <v>1000</v>
      </c>
      <c r="T3">
        <v>10</v>
      </c>
      <c r="U3">
        <v>10</v>
      </c>
      <c r="V3">
        <v>10</v>
      </c>
      <c r="W3">
        <f>SUM(D3:V3)</f>
        <v>5800</v>
      </c>
      <c r="X3">
        <f>ROUND(W3/(C3/100000),2)</f>
        <v>67.52</v>
      </c>
      <c r="Y3">
        <f>RANK(Table1[[#This Row],[Per 100k]],Table1[Per 100k])</f>
        <v>2</v>
      </c>
      <c r="Z3" s="7">
        <f>ROUND(VLOOKUP(Table1[[#This Row],[State]],Table1[],VLOOKUP($AE$1,Sheet2!$V$5:$W$24,2,0),0)/(VLOOKUP(Table1[[#This Row],[State]],Table1[],3,0)/100000),2)</f>
        <v>67.52</v>
      </c>
      <c r="AA3" s="7">
        <f>RANK(Table1[[#This Row],[Apadpitve Per Capita]],Table1[Apadpitve Per Capita])</f>
        <v>2</v>
      </c>
      <c r="AB3" s="14">
        <f>Table1[[#This Row],[Column1]]</f>
        <v>98000</v>
      </c>
    </row>
    <row r="4" spans="1:31" x14ac:dyDescent="0.25">
      <c r="A4" s="8" t="s">
        <v>77</v>
      </c>
      <c r="B4" s="12">
        <v>101493</v>
      </c>
      <c r="C4" s="1">
        <v>39368078</v>
      </c>
      <c r="D4">
        <v>10</v>
      </c>
      <c r="E4">
        <v>20</v>
      </c>
      <c r="F4">
        <v>90</v>
      </c>
      <c r="G4">
        <v>1600</v>
      </c>
      <c r="H4">
        <v>720</v>
      </c>
      <c r="I4">
        <v>1000</v>
      </c>
      <c r="J4">
        <v>1300</v>
      </c>
      <c r="K4">
        <v>1300</v>
      </c>
      <c r="L4">
        <v>2900</v>
      </c>
      <c r="M4">
        <v>6600</v>
      </c>
      <c r="N4">
        <v>1300</v>
      </c>
      <c r="O4">
        <v>5400</v>
      </c>
      <c r="P4">
        <v>320</v>
      </c>
      <c r="Q4">
        <v>40</v>
      </c>
      <c r="R4">
        <v>720</v>
      </c>
      <c r="S4">
        <v>2900</v>
      </c>
      <c r="T4">
        <v>10</v>
      </c>
      <c r="U4">
        <v>110</v>
      </c>
      <c r="V4">
        <v>50</v>
      </c>
      <c r="W4">
        <f>SUM(D4:V4)</f>
        <v>26390</v>
      </c>
      <c r="X4">
        <f>ROUND(W4/(C4/100000),2)</f>
        <v>67.03</v>
      </c>
      <c r="Y4">
        <f>RANK(Table1[[#This Row],[Per 100k]],Table1[Per 100k])</f>
        <v>3</v>
      </c>
      <c r="Z4" s="7">
        <f>ROUND(VLOOKUP(Table1[[#This Row],[State]],Table1[],VLOOKUP($AE$1,Sheet2!$V$5:$W$24,2,0),0)/(VLOOKUP(Table1[[#This Row],[State]],Table1[],3,0)/100000),2)</f>
        <v>67.03</v>
      </c>
      <c r="AA4" s="7">
        <f>RANK(Table1[[#This Row],[Apadpitve Per Capita]],Table1[Apadpitve Per Capita])</f>
        <v>3</v>
      </c>
      <c r="AB4" s="14">
        <f>Table1[[#This Row],[Column1]]</f>
        <v>101493</v>
      </c>
    </row>
    <row r="5" spans="1:31" x14ac:dyDescent="0.25">
      <c r="A5" s="8" t="s">
        <v>28</v>
      </c>
      <c r="B5" s="12">
        <v>110140</v>
      </c>
      <c r="C5" s="1">
        <v>8882371</v>
      </c>
      <c r="D5">
        <v>10</v>
      </c>
      <c r="E5">
        <v>10</v>
      </c>
      <c r="F5">
        <v>30</v>
      </c>
      <c r="G5">
        <v>390</v>
      </c>
      <c r="H5">
        <v>140</v>
      </c>
      <c r="I5">
        <v>260</v>
      </c>
      <c r="J5">
        <v>260</v>
      </c>
      <c r="K5">
        <v>260</v>
      </c>
      <c r="L5">
        <v>590</v>
      </c>
      <c r="M5">
        <v>1300</v>
      </c>
      <c r="N5">
        <v>390</v>
      </c>
      <c r="O5">
        <v>880</v>
      </c>
      <c r="P5">
        <v>90</v>
      </c>
      <c r="Q5">
        <v>10</v>
      </c>
      <c r="R5">
        <v>140</v>
      </c>
      <c r="S5">
        <v>880</v>
      </c>
      <c r="T5">
        <v>10</v>
      </c>
      <c r="U5">
        <v>10</v>
      </c>
      <c r="V5">
        <v>20</v>
      </c>
      <c r="W5">
        <f>SUM(D5:V5)</f>
        <v>5680</v>
      </c>
      <c r="X5">
        <f>ROUND(W5/(C5/100000),2)</f>
        <v>63.95</v>
      </c>
      <c r="Y5">
        <f>RANK(Table1[[#This Row],[Per 100k]],Table1[Per 100k])</f>
        <v>4</v>
      </c>
      <c r="Z5" s="7">
        <f>ROUND(VLOOKUP(Table1[[#This Row],[State]],Table1[],VLOOKUP($AE$1,Sheet2!$V$5:$W$24,2,0),0)/(VLOOKUP(Table1[[#This Row],[State]],Table1[],3,0)/100000),2)</f>
        <v>63.95</v>
      </c>
      <c r="AA5" s="7">
        <f>RANK(Table1[[#This Row],[Apadpitve Per Capita]],Table1[Apadpitve Per Capita])</f>
        <v>4</v>
      </c>
      <c r="AB5" s="14">
        <f>Table1[[#This Row],[Column1]]</f>
        <v>110140</v>
      </c>
    </row>
    <row r="6" spans="1:31" x14ac:dyDescent="0.25">
      <c r="A6" s="9" t="s">
        <v>58</v>
      </c>
      <c r="B6" s="11">
        <v>73768</v>
      </c>
      <c r="C6" s="1">
        <v>892717</v>
      </c>
      <c r="D6">
        <v>10</v>
      </c>
      <c r="E6">
        <v>10</v>
      </c>
      <c r="F6">
        <v>10</v>
      </c>
      <c r="G6">
        <v>30</v>
      </c>
      <c r="H6">
        <v>10</v>
      </c>
      <c r="I6">
        <v>30</v>
      </c>
      <c r="J6">
        <v>20</v>
      </c>
      <c r="K6">
        <v>20</v>
      </c>
      <c r="L6">
        <v>70</v>
      </c>
      <c r="M6">
        <v>110</v>
      </c>
      <c r="N6">
        <v>30</v>
      </c>
      <c r="O6">
        <v>90</v>
      </c>
      <c r="P6">
        <v>10</v>
      </c>
      <c r="Q6">
        <v>10</v>
      </c>
      <c r="R6">
        <v>10</v>
      </c>
      <c r="S6">
        <v>70</v>
      </c>
      <c r="T6">
        <v>0</v>
      </c>
      <c r="U6">
        <v>10</v>
      </c>
      <c r="V6">
        <v>10</v>
      </c>
      <c r="W6">
        <f>SUM(D6:V6)</f>
        <v>560</v>
      </c>
      <c r="X6">
        <f>ROUND(W6/(C6/100000),2)</f>
        <v>62.73</v>
      </c>
      <c r="Y6">
        <f>RANK(Table1[[#This Row],[Per 100k]],Table1[Per 100k])</f>
        <v>5</v>
      </c>
      <c r="Z6" s="7">
        <f>ROUND(VLOOKUP(Table1[[#This Row],[State]],Table1[],VLOOKUP($AE$1,Sheet2!$V$5:$W$24,2,0),0)/(VLOOKUP(Table1[[#This Row],[State]],Table1[],3,0)/100000),2)</f>
        <v>62.73</v>
      </c>
      <c r="AA6" s="7">
        <f>RANK(Table1[[#This Row],[Apadpitve Per Capita]],Table1[Apadpitve Per Capita])</f>
        <v>5</v>
      </c>
      <c r="AB6" s="14">
        <f>Table1[[#This Row],[Column1]]</f>
        <v>73768</v>
      </c>
    </row>
    <row r="7" spans="1:31" x14ac:dyDescent="0.25">
      <c r="A7" s="8" t="s">
        <v>75</v>
      </c>
      <c r="B7" s="12">
        <v>97424</v>
      </c>
      <c r="C7" s="1">
        <v>19336776</v>
      </c>
      <c r="D7">
        <v>10</v>
      </c>
      <c r="E7">
        <v>10</v>
      </c>
      <c r="F7">
        <v>50</v>
      </c>
      <c r="G7">
        <v>720</v>
      </c>
      <c r="H7">
        <v>390</v>
      </c>
      <c r="I7">
        <v>480</v>
      </c>
      <c r="J7">
        <v>590</v>
      </c>
      <c r="K7">
        <v>590</v>
      </c>
      <c r="L7">
        <v>1300</v>
      </c>
      <c r="M7">
        <v>2900</v>
      </c>
      <c r="N7">
        <v>720</v>
      </c>
      <c r="O7">
        <v>1600</v>
      </c>
      <c r="P7">
        <v>170</v>
      </c>
      <c r="Q7">
        <v>20</v>
      </c>
      <c r="R7">
        <v>320</v>
      </c>
      <c r="S7">
        <v>1900</v>
      </c>
      <c r="T7">
        <v>10</v>
      </c>
      <c r="U7">
        <v>40</v>
      </c>
      <c r="V7">
        <v>30</v>
      </c>
      <c r="W7">
        <f>SUM(D7:V7)</f>
        <v>11850</v>
      </c>
      <c r="X7">
        <f>ROUND(W7/(C7/100000),2)</f>
        <v>61.28</v>
      </c>
      <c r="Y7">
        <f>RANK(Table1[[#This Row],[Per 100k]],Table1[Per 100k])</f>
        <v>6</v>
      </c>
      <c r="Z7" s="7">
        <f>ROUND(VLOOKUP(Table1[[#This Row],[State]],Table1[],VLOOKUP($AE$1,Sheet2!$V$5:$W$24,2,0),0)/(VLOOKUP(Table1[[#This Row],[State]],Table1[],3,0)/100000),2)</f>
        <v>61.28</v>
      </c>
      <c r="AA7" s="7">
        <f>RANK(Table1[[#This Row],[Apadpitve Per Capita]],Table1[Apadpitve Per Capita])</f>
        <v>6</v>
      </c>
      <c r="AB7" s="14">
        <f>Table1[[#This Row],[Column1]]</f>
        <v>97424</v>
      </c>
    </row>
    <row r="8" spans="1:31" x14ac:dyDescent="0.25">
      <c r="A8" s="8" t="s">
        <v>39</v>
      </c>
      <c r="B8" s="12">
        <v>88857</v>
      </c>
      <c r="C8" s="1">
        <v>12587530</v>
      </c>
      <c r="D8">
        <v>10</v>
      </c>
      <c r="E8">
        <v>10</v>
      </c>
      <c r="F8">
        <v>20</v>
      </c>
      <c r="G8">
        <v>390</v>
      </c>
      <c r="H8">
        <v>210</v>
      </c>
      <c r="I8">
        <v>390</v>
      </c>
      <c r="J8">
        <v>390</v>
      </c>
      <c r="K8">
        <v>320</v>
      </c>
      <c r="L8">
        <v>720</v>
      </c>
      <c r="M8">
        <v>1900</v>
      </c>
      <c r="N8">
        <v>480</v>
      </c>
      <c r="O8">
        <v>1300</v>
      </c>
      <c r="P8">
        <v>110</v>
      </c>
      <c r="Q8">
        <v>10</v>
      </c>
      <c r="R8">
        <v>210</v>
      </c>
      <c r="S8">
        <v>880</v>
      </c>
      <c r="T8">
        <v>10</v>
      </c>
      <c r="U8">
        <v>10</v>
      </c>
      <c r="V8">
        <v>20</v>
      </c>
      <c r="W8">
        <f>SUM(D8:V8)</f>
        <v>7390</v>
      </c>
      <c r="X8">
        <f>ROUND(W8/(C8/100000),2)</f>
        <v>58.71</v>
      </c>
      <c r="Y8">
        <f>RANK(Table1[[#This Row],[Per 100k]],Table1[Per 100k])</f>
        <v>7</v>
      </c>
      <c r="Z8" s="7">
        <f>ROUND(VLOOKUP(Table1[[#This Row],[State]],Table1[],VLOOKUP($AE$1,Sheet2!$V$5:$W$24,2,0),0)/(VLOOKUP(Table1[[#This Row],[State]],Table1[],3,0)/100000),2)</f>
        <v>58.71</v>
      </c>
      <c r="AA8" s="7">
        <f>RANK(Table1[[#This Row],[Apadpitve Per Capita]],Table1[Apadpitve Per Capita])</f>
        <v>7</v>
      </c>
      <c r="AB8" s="14">
        <f>Table1[[#This Row],[Column1]]</f>
        <v>88857</v>
      </c>
    </row>
    <row r="9" spans="1:31" x14ac:dyDescent="0.25">
      <c r="A9" s="8" t="s">
        <v>32</v>
      </c>
      <c r="B9" s="12">
        <v>99765</v>
      </c>
      <c r="C9" s="1">
        <v>1407006</v>
      </c>
      <c r="D9">
        <v>10</v>
      </c>
      <c r="E9">
        <v>10</v>
      </c>
      <c r="F9">
        <v>10</v>
      </c>
      <c r="G9">
        <v>40</v>
      </c>
      <c r="H9">
        <v>20</v>
      </c>
      <c r="I9">
        <v>40</v>
      </c>
      <c r="J9">
        <v>40</v>
      </c>
      <c r="K9">
        <v>40</v>
      </c>
      <c r="L9">
        <v>90</v>
      </c>
      <c r="M9">
        <v>210</v>
      </c>
      <c r="N9">
        <v>30</v>
      </c>
      <c r="O9">
        <v>110</v>
      </c>
      <c r="P9">
        <v>10</v>
      </c>
      <c r="Q9">
        <v>10</v>
      </c>
      <c r="R9">
        <v>20</v>
      </c>
      <c r="S9">
        <v>110</v>
      </c>
      <c r="T9">
        <v>0</v>
      </c>
      <c r="U9">
        <v>10</v>
      </c>
      <c r="V9">
        <v>10</v>
      </c>
      <c r="W9">
        <f>SUM(D9:V9)</f>
        <v>820</v>
      </c>
      <c r="X9">
        <f>ROUND(W9/(C9/100000),2)</f>
        <v>58.28</v>
      </c>
      <c r="Y9">
        <f>RANK(Table1[[#This Row],[Per 100k]],Table1[Per 100k])</f>
        <v>8</v>
      </c>
      <c r="Z9" s="7">
        <f>ROUND(VLOOKUP(Table1[[#This Row],[State]],Table1[],VLOOKUP($AE$1,Sheet2!$V$5:$W$24,2,0),0)/(VLOOKUP(Table1[[#This Row],[State]],Table1[],3,0)/100000),2)</f>
        <v>58.28</v>
      </c>
      <c r="AA9" s="7">
        <f>RANK(Table1[[#This Row],[Apadpitve Per Capita]],Table1[Apadpitve Per Capita])</f>
        <v>8</v>
      </c>
      <c r="AB9" s="14">
        <f>Table1[[#This Row],[Column1]]</f>
        <v>99765</v>
      </c>
    </row>
    <row r="10" spans="1:31" x14ac:dyDescent="0.25">
      <c r="A10" s="8" t="s">
        <v>31</v>
      </c>
      <c r="B10" s="12">
        <v>106627</v>
      </c>
      <c r="C10" s="1">
        <v>6893574</v>
      </c>
      <c r="D10">
        <v>10</v>
      </c>
      <c r="E10">
        <v>10</v>
      </c>
      <c r="F10">
        <v>10</v>
      </c>
      <c r="G10">
        <v>260</v>
      </c>
      <c r="H10">
        <v>170</v>
      </c>
      <c r="I10">
        <v>170</v>
      </c>
      <c r="J10">
        <v>210</v>
      </c>
      <c r="K10">
        <v>210</v>
      </c>
      <c r="L10">
        <v>480</v>
      </c>
      <c r="M10">
        <v>880</v>
      </c>
      <c r="N10">
        <v>320</v>
      </c>
      <c r="O10">
        <v>590</v>
      </c>
      <c r="P10">
        <v>70</v>
      </c>
      <c r="Q10">
        <v>10</v>
      </c>
      <c r="R10">
        <v>110</v>
      </c>
      <c r="S10">
        <v>390</v>
      </c>
      <c r="T10">
        <v>10</v>
      </c>
      <c r="U10">
        <v>10</v>
      </c>
      <c r="V10">
        <v>10</v>
      </c>
      <c r="W10">
        <f>SUM(D10:V10)</f>
        <v>3930</v>
      </c>
      <c r="X10">
        <f>ROUND(W10/(C10/100000),2)</f>
        <v>57.01</v>
      </c>
      <c r="Y10">
        <f>RANK(Table1[[#This Row],[Per 100k]],Table1[Per 100k])</f>
        <v>9</v>
      </c>
      <c r="Z10" s="7">
        <f>ROUND(VLOOKUP(Table1[[#This Row],[State]],Table1[],VLOOKUP($AE$1,Sheet2!$V$5:$W$24,2,0),0)/(VLOOKUP(Table1[[#This Row],[State]],Table1[],3,0)/100000),2)</f>
        <v>57.01</v>
      </c>
      <c r="AA10" s="7">
        <f>RANK(Table1[[#This Row],[Apadpitve Per Capita]],Table1[Apadpitve Per Capita])</f>
        <v>9</v>
      </c>
      <c r="AB10" s="14">
        <f>Table1[[#This Row],[Column1]]</f>
        <v>106627</v>
      </c>
    </row>
    <row r="11" spans="1:31" x14ac:dyDescent="0.25">
      <c r="A11" s="8" t="s">
        <v>42</v>
      </c>
      <c r="B11" s="12">
        <v>85527</v>
      </c>
      <c r="C11" s="1">
        <v>1057125</v>
      </c>
      <c r="D11">
        <v>10</v>
      </c>
      <c r="E11">
        <v>10</v>
      </c>
      <c r="F11">
        <v>10</v>
      </c>
      <c r="G11">
        <v>30</v>
      </c>
      <c r="H11">
        <v>10</v>
      </c>
      <c r="I11">
        <v>30</v>
      </c>
      <c r="J11">
        <v>40</v>
      </c>
      <c r="K11">
        <v>30</v>
      </c>
      <c r="L11">
        <v>50</v>
      </c>
      <c r="M11">
        <v>140</v>
      </c>
      <c r="N11">
        <v>30</v>
      </c>
      <c r="O11">
        <v>90</v>
      </c>
      <c r="P11">
        <v>10</v>
      </c>
      <c r="Q11">
        <v>10</v>
      </c>
      <c r="R11">
        <v>20</v>
      </c>
      <c r="S11">
        <v>50</v>
      </c>
      <c r="T11">
        <v>10</v>
      </c>
      <c r="U11">
        <v>10</v>
      </c>
      <c r="V11">
        <v>10</v>
      </c>
      <c r="W11">
        <f>SUM(D11:V11)</f>
        <v>600</v>
      </c>
      <c r="X11">
        <f>ROUND(W11/(C11/100000),2)</f>
        <v>56.76</v>
      </c>
      <c r="Y11">
        <f>RANK(Table1[[#This Row],[Per 100k]],Table1[Per 100k])</f>
        <v>10</v>
      </c>
      <c r="Z11" s="7">
        <f>ROUND(VLOOKUP(Table1[[#This Row],[State]],Table1[],VLOOKUP($AE$1,Sheet2!$V$5:$W$24,2,0),0)/(VLOOKUP(Table1[[#This Row],[State]],Table1[],3,0)/100000),2)</f>
        <v>56.76</v>
      </c>
      <c r="AA11" s="7">
        <f>RANK(Table1[[#This Row],[Apadpitve Per Capita]],Table1[Apadpitve Per Capita])</f>
        <v>10</v>
      </c>
      <c r="AB11" s="14">
        <f>Table1[[#This Row],[Column1]]</f>
        <v>85527</v>
      </c>
    </row>
    <row r="12" spans="1:31" x14ac:dyDescent="0.25">
      <c r="A12" s="8" t="s">
        <v>41</v>
      </c>
      <c r="B12" s="12">
        <v>86962</v>
      </c>
      <c r="C12" s="1">
        <v>986809</v>
      </c>
      <c r="D12">
        <v>10</v>
      </c>
      <c r="E12">
        <v>10</v>
      </c>
      <c r="F12">
        <v>10</v>
      </c>
      <c r="G12">
        <v>30</v>
      </c>
      <c r="H12">
        <v>10</v>
      </c>
      <c r="I12">
        <v>30</v>
      </c>
      <c r="J12">
        <v>20</v>
      </c>
      <c r="K12">
        <v>20</v>
      </c>
      <c r="L12">
        <v>70</v>
      </c>
      <c r="M12">
        <v>110</v>
      </c>
      <c r="N12">
        <v>30</v>
      </c>
      <c r="O12">
        <v>90</v>
      </c>
      <c r="P12">
        <v>10</v>
      </c>
      <c r="Q12">
        <v>10</v>
      </c>
      <c r="R12">
        <v>10</v>
      </c>
      <c r="S12">
        <v>70</v>
      </c>
      <c r="T12">
        <v>0</v>
      </c>
      <c r="U12">
        <v>10</v>
      </c>
      <c r="V12">
        <v>10</v>
      </c>
      <c r="W12">
        <f>SUM(D12:V12)</f>
        <v>560</v>
      </c>
      <c r="X12">
        <f>ROUND(W12/(C12/100000),2)</f>
        <v>56.75</v>
      </c>
      <c r="Y12">
        <f>RANK(Table1[[#This Row],[Per 100k]],Table1[Per 100k])</f>
        <v>11</v>
      </c>
      <c r="Z12" s="7">
        <f>ROUND(VLOOKUP(Table1[[#This Row],[State]],Table1[],VLOOKUP($AE$1,Sheet2!$V$5:$W$24,2,0),0)/(VLOOKUP(Table1[[#This Row],[State]],Table1[],3,0)/100000),2)</f>
        <v>56.75</v>
      </c>
      <c r="AA12" s="7">
        <f>RANK(Table1[[#This Row],[Apadpitve Per Capita]],Table1[Apadpitve Per Capita])</f>
        <v>11</v>
      </c>
      <c r="AB12" s="14">
        <f>Table1[[#This Row],[Column1]]</f>
        <v>86962</v>
      </c>
    </row>
    <row r="13" spans="1:31" x14ac:dyDescent="0.25">
      <c r="A13" s="9" t="s">
        <v>76</v>
      </c>
      <c r="B13" s="11">
        <v>84221</v>
      </c>
      <c r="C13" s="1">
        <v>29360759</v>
      </c>
      <c r="D13">
        <v>10</v>
      </c>
      <c r="E13">
        <v>10</v>
      </c>
      <c r="F13">
        <v>70</v>
      </c>
      <c r="G13">
        <v>880</v>
      </c>
      <c r="H13">
        <v>320</v>
      </c>
      <c r="I13">
        <v>880</v>
      </c>
      <c r="J13">
        <v>720</v>
      </c>
      <c r="K13">
        <v>720</v>
      </c>
      <c r="L13">
        <v>1600</v>
      </c>
      <c r="M13">
        <v>4400</v>
      </c>
      <c r="N13">
        <v>720</v>
      </c>
      <c r="O13">
        <v>3600</v>
      </c>
      <c r="P13">
        <v>210</v>
      </c>
      <c r="Q13">
        <v>20</v>
      </c>
      <c r="R13">
        <v>390</v>
      </c>
      <c r="S13">
        <v>1900</v>
      </c>
      <c r="T13">
        <v>10</v>
      </c>
      <c r="U13">
        <v>50</v>
      </c>
      <c r="V13">
        <v>30</v>
      </c>
      <c r="W13">
        <f>SUM(D13:V13)</f>
        <v>16540</v>
      </c>
      <c r="X13">
        <f>ROUND(W13/(C13/100000),2)</f>
        <v>56.33</v>
      </c>
      <c r="Y13">
        <f>RANK(Table1[[#This Row],[Per 100k]],Table1[Per 100k])</f>
        <v>12</v>
      </c>
      <c r="Z13" s="7">
        <f>ROUND(VLOOKUP(Table1[[#This Row],[State]],Table1[],VLOOKUP($AE$1,Sheet2!$V$5:$W$24,2,0),0)/(VLOOKUP(Table1[[#This Row],[State]],Table1[],3,0)/100000),2)</f>
        <v>56.33</v>
      </c>
      <c r="AA13" s="7">
        <f>RANK(Table1[[#This Row],[Apadpitve Per Capita]],Table1[Apadpitve Per Capita])</f>
        <v>12</v>
      </c>
      <c r="AB13" s="14">
        <f>Table1[[#This Row],[Column1]]</f>
        <v>84221</v>
      </c>
    </row>
    <row r="14" spans="1:31" x14ac:dyDescent="0.25">
      <c r="A14" s="9" t="s">
        <v>59</v>
      </c>
      <c r="B14" s="11">
        <v>73753</v>
      </c>
      <c r="C14" s="1">
        <v>10600823</v>
      </c>
      <c r="D14">
        <v>10</v>
      </c>
      <c r="E14">
        <v>10</v>
      </c>
      <c r="F14">
        <v>20</v>
      </c>
      <c r="G14">
        <v>320</v>
      </c>
      <c r="H14">
        <v>140</v>
      </c>
      <c r="I14">
        <v>320</v>
      </c>
      <c r="J14">
        <v>260</v>
      </c>
      <c r="K14">
        <v>210</v>
      </c>
      <c r="L14">
        <v>720</v>
      </c>
      <c r="M14">
        <v>1300</v>
      </c>
      <c r="N14">
        <v>260</v>
      </c>
      <c r="O14">
        <v>880</v>
      </c>
      <c r="P14">
        <v>110</v>
      </c>
      <c r="Q14">
        <v>10</v>
      </c>
      <c r="R14">
        <v>140</v>
      </c>
      <c r="S14">
        <v>880</v>
      </c>
      <c r="T14">
        <v>10</v>
      </c>
      <c r="U14">
        <v>10</v>
      </c>
      <c r="V14">
        <v>10</v>
      </c>
      <c r="W14">
        <f>SUM(D14:V14)</f>
        <v>5620</v>
      </c>
      <c r="X14">
        <f>ROUND(W14/(C14/100000),2)</f>
        <v>53.01</v>
      </c>
      <c r="Y14">
        <f>RANK(Table1[[#This Row],[Per 100k]],Table1[Per 100k])</f>
        <v>13</v>
      </c>
      <c r="Z14" s="7">
        <f>ROUND(VLOOKUP(Table1[[#This Row],[State]],Table1[],VLOOKUP($AE$1,Sheet2!$V$5:$W$24,2,0),0)/(VLOOKUP(Table1[[#This Row],[State]],Table1[],3,0)/100000),2)</f>
        <v>53.01</v>
      </c>
      <c r="AA14" s="7">
        <f>RANK(Table1[[#This Row],[Apadpitve Per Capita]],Table1[Apadpitve Per Capita])</f>
        <v>13</v>
      </c>
      <c r="AB14" s="14">
        <f>Table1[[#This Row],[Column1]]</f>
        <v>73753</v>
      </c>
    </row>
    <row r="15" spans="1:31" x14ac:dyDescent="0.25">
      <c r="A15" s="9" t="s">
        <v>40</v>
      </c>
      <c r="B15" s="11">
        <v>87053</v>
      </c>
      <c r="C15" s="1">
        <v>3249879</v>
      </c>
      <c r="D15">
        <v>10</v>
      </c>
      <c r="E15">
        <v>10</v>
      </c>
      <c r="F15">
        <v>10</v>
      </c>
      <c r="G15">
        <v>110</v>
      </c>
      <c r="H15">
        <v>40</v>
      </c>
      <c r="I15">
        <v>70</v>
      </c>
      <c r="J15">
        <v>70</v>
      </c>
      <c r="K15">
        <v>50</v>
      </c>
      <c r="L15">
        <v>260</v>
      </c>
      <c r="M15">
        <v>390</v>
      </c>
      <c r="N15">
        <v>110</v>
      </c>
      <c r="O15">
        <v>260</v>
      </c>
      <c r="P15">
        <v>30</v>
      </c>
      <c r="Q15">
        <v>10</v>
      </c>
      <c r="R15">
        <v>50</v>
      </c>
      <c r="S15">
        <v>210</v>
      </c>
      <c r="T15">
        <v>0</v>
      </c>
      <c r="U15">
        <v>10</v>
      </c>
      <c r="V15">
        <v>10</v>
      </c>
      <c r="W15">
        <f>SUM(D15:V15)</f>
        <v>1710</v>
      </c>
      <c r="X15">
        <f>ROUND(W15/(C15/100000),2)</f>
        <v>52.62</v>
      </c>
      <c r="Y15">
        <f>RANK(Table1[[#This Row],[Per 100k]],Table1[Per 100k])</f>
        <v>14</v>
      </c>
      <c r="Z15" s="7">
        <f>ROUND(VLOOKUP(Table1[[#This Row],[State]],Table1[],VLOOKUP($AE$1,Sheet2!$V$5:$W$24,2,0),0)/(VLOOKUP(Table1[[#This Row],[State]],Table1[],3,0)/100000),2)</f>
        <v>52.62</v>
      </c>
      <c r="AA15" s="7">
        <f>RANK(Table1[[#This Row],[Apadpitve Per Capita]],Table1[Apadpitve Per Capita])</f>
        <v>14</v>
      </c>
      <c r="AB15" s="14">
        <f>Table1[[#This Row],[Column1]]</f>
        <v>87053</v>
      </c>
    </row>
    <row r="16" spans="1:31" x14ac:dyDescent="0.25">
      <c r="A16" s="8" t="s">
        <v>47</v>
      </c>
      <c r="B16" s="12">
        <v>78574</v>
      </c>
      <c r="C16" s="1">
        <v>10710017</v>
      </c>
      <c r="D16">
        <v>10</v>
      </c>
      <c r="E16">
        <v>10</v>
      </c>
      <c r="F16">
        <v>20</v>
      </c>
      <c r="G16">
        <v>320</v>
      </c>
      <c r="H16">
        <v>110</v>
      </c>
      <c r="I16">
        <v>320</v>
      </c>
      <c r="J16">
        <v>260</v>
      </c>
      <c r="K16">
        <v>260</v>
      </c>
      <c r="L16">
        <v>590</v>
      </c>
      <c r="M16">
        <v>1300</v>
      </c>
      <c r="N16">
        <v>260</v>
      </c>
      <c r="O16">
        <v>1000</v>
      </c>
      <c r="P16">
        <v>90</v>
      </c>
      <c r="Q16">
        <v>10</v>
      </c>
      <c r="R16">
        <v>140</v>
      </c>
      <c r="S16">
        <v>880</v>
      </c>
      <c r="T16">
        <v>10</v>
      </c>
      <c r="U16">
        <v>20</v>
      </c>
      <c r="V16">
        <v>10</v>
      </c>
      <c r="W16">
        <f>SUM(D16:V16)</f>
        <v>5620</v>
      </c>
      <c r="X16">
        <f>ROUND(W16/(C16/100000),2)</f>
        <v>52.47</v>
      </c>
      <c r="Y16">
        <f>RANK(Table1[[#This Row],[Per 100k]],Table1[Per 100k])</f>
        <v>15</v>
      </c>
      <c r="Z16" s="7">
        <f>ROUND(VLOOKUP(Table1[[#This Row],[State]],Table1[],VLOOKUP($AE$1,Sheet2!$V$5:$W$24,2,0),0)/(VLOOKUP(Table1[[#This Row],[State]],Table1[],3,0)/100000),2)</f>
        <v>52.47</v>
      </c>
      <c r="AA16" s="7">
        <f>RANK(Table1[[#This Row],[Apadpitve Per Capita]],Table1[Apadpitve Per Capita])</f>
        <v>15</v>
      </c>
      <c r="AB16" s="14">
        <f>Table1[[#This Row],[Column1]]</f>
        <v>78574</v>
      </c>
    </row>
    <row r="17" spans="1:28" x14ac:dyDescent="0.25">
      <c r="A17" s="8" t="s">
        <v>38</v>
      </c>
      <c r="B17" s="12">
        <v>90600</v>
      </c>
      <c r="C17" s="1">
        <v>5657342</v>
      </c>
      <c r="D17">
        <v>10</v>
      </c>
      <c r="E17">
        <v>10</v>
      </c>
      <c r="F17">
        <v>10</v>
      </c>
      <c r="G17">
        <v>170</v>
      </c>
      <c r="H17">
        <v>110</v>
      </c>
      <c r="I17">
        <v>140</v>
      </c>
      <c r="J17">
        <v>140</v>
      </c>
      <c r="K17">
        <v>110</v>
      </c>
      <c r="L17">
        <v>320</v>
      </c>
      <c r="M17">
        <v>720</v>
      </c>
      <c r="N17">
        <v>210</v>
      </c>
      <c r="O17">
        <v>480</v>
      </c>
      <c r="P17">
        <v>50</v>
      </c>
      <c r="Q17">
        <v>10</v>
      </c>
      <c r="R17">
        <v>70</v>
      </c>
      <c r="S17">
        <v>320</v>
      </c>
      <c r="T17">
        <v>10</v>
      </c>
      <c r="U17">
        <v>10</v>
      </c>
      <c r="V17">
        <v>10</v>
      </c>
      <c r="W17">
        <f>SUM(D17:V17)</f>
        <v>2910</v>
      </c>
      <c r="X17">
        <f>ROUND(W17/(C17/100000),2)</f>
        <v>51.44</v>
      </c>
      <c r="Y17">
        <f>RANK(Table1[[#This Row],[Per 100k]],Table1[Per 100k])</f>
        <v>16</v>
      </c>
      <c r="Z17" s="7">
        <f>ROUND(VLOOKUP(Table1[[#This Row],[State]],Table1[],VLOOKUP($AE$1,Sheet2!$V$5:$W$24,2,0),0)/(VLOOKUP(Table1[[#This Row],[State]],Table1[],3,0)/100000),2)</f>
        <v>51.44</v>
      </c>
      <c r="AA17" s="7">
        <f>RANK(Table1[[#This Row],[Apadpitve Per Capita]],Table1[Apadpitve Per Capita])</f>
        <v>16</v>
      </c>
      <c r="AB17" s="14">
        <f>Table1[[#This Row],[Column1]]</f>
        <v>90600</v>
      </c>
    </row>
    <row r="18" spans="1:28" x14ac:dyDescent="0.25">
      <c r="A18" s="9" t="s">
        <v>54</v>
      </c>
      <c r="B18" s="11">
        <v>76652</v>
      </c>
      <c r="C18" s="1">
        <v>21733312</v>
      </c>
      <c r="D18">
        <v>10</v>
      </c>
      <c r="E18">
        <v>10</v>
      </c>
      <c r="F18">
        <v>40</v>
      </c>
      <c r="G18">
        <v>590</v>
      </c>
      <c r="H18">
        <v>210</v>
      </c>
      <c r="I18">
        <v>590</v>
      </c>
      <c r="J18">
        <v>480</v>
      </c>
      <c r="K18">
        <v>480</v>
      </c>
      <c r="L18">
        <v>1300</v>
      </c>
      <c r="M18">
        <v>2900</v>
      </c>
      <c r="N18">
        <v>480</v>
      </c>
      <c r="O18">
        <v>1900</v>
      </c>
      <c r="P18">
        <v>170</v>
      </c>
      <c r="Q18">
        <v>10</v>
      </c>
      <c r="R18">
        <v>260</v>
      </c>
      <c r="S18">
        <v>1600</v>
      </c>
      <c r="T18">
        <v>10</v>
      </c>
      <c r="U18">
        <v>30</v>
      </c>
      <c r="V18">
        <v>20</v>
      </c>
      <c r="W18">
        <f>SUM(D18:V18)</f>
        <v>11090</v>
      </c>
      <c r="X18">
        <f>ROUND(W18/(C18/100000),2)</f>
        <v>51.03</v>
      </c>
      <c r="Y18">
        <f>RANK(Table1[[#This Row],[Per 100k]],Table1[Per 100k])</f>
        <v>17</v>
      </c>
      <c r="Z18" s="7">
        <f>ROUND(VLOOKUP(Table1[[#This Row],[State]],Table1[],VLOOKUP($AE$1,Sheet2!$V$5:$W$24,2,0),0)/(VLOOKUP(Table1[[#This Row],[State]],Table1[],3,0)/100000),2)</f>
        <v>51.03</v>
      </c>
      <c r="AA18" s="7">
        <f>RANK(Table1[[#This Row],[Apadpitve Per Capita]],Table1[Apadpitve Per Capita])</f>
        <v>17</v>
      </c>
      <c r="AB18" s="14">
        <f>Table1[[#This Row],[Column1]]</f>
        <v>76652</v>
      </c>
    </row>
    <row r="19" spans="1:28" x14ac:dyDescent="0.25">
      <c r="A19" s="8" t="s">
        <v>36</v>
      </c>
      <c r="B19" s="12">
        <v>93847</v>
      </c>
      <c r="C19" s="1">
        <v>7693612</v>
      </c>
      <c r="D19">
        <v>10</v>
      </c>
      <c r="E19">
        <v>10</v>
      </c>
      <c r="F19">
        <v>10</v>
      </c>
      <c r="G19">
        <v>260</v>
      </c>
      <c r="H19">
        <v>170</v>
      </c>
      <c r="I19">
        <v>170</v>
      </c>
      <c r="J19">
        <v>210</v>
      </c>
      <c r="K19">
        <v>210</v>
      </c>
      <c r="L19">
        <v>480</v>
      </c>
      <c r="M19">
        <v>880</v>
      </c>
      <c r="N19">
        <v>210</v>
      </c>
      <c r="O19">
        <v>590</v>
      </c>
      <c r="P19">
        <v>70</v>
      </c>
      <c r="Q19">
        <v>10</v>
      </c>
      <c r="R19">
        <v>110</v>
      </c>
      <c r="S19">
        <v>480</v>
      </c>
      <c r="T19">
        <v>10</v>
      </c>
      <c r="U19">
        <v>10</v>
      </c>
      <c r="V19">
        <v>10</v>
      </c>
      <c r="W19">
        <f>SUM(D19:V19)</f>
        <v>3910</v>
      </c>
      <c r="X19">
        <f>ROUND(W19/(C19/100000),2)</f>
        <v>50.82</v>
      </c>
      <c r="Y19">
        <f>RANK(Table1[[#This Row],[Per 100k]],Table1[Per 100k])</f>
        <v>18</v>
      </c>
      <c r="Z19" s="7">
        <f>ROUND(VLOOKUP(Table1[[#This Row],[State]],Table1[],VLOOKUP($AE$1,Sheet2!$V$5:$W$24,2,0),0)/(VLOOKUP(Table1[[#This Row],[State]],Table1[],3,0)/100000),2)</f>
        <v>50.82</v>
      </c>
      <c r="AA19" s="7">
        <f>RANK(Table1[[#This Row],[Apadpitve Per Capita]],Table1[Apadpitve Per Capita])</f>
        <v>18</v>
      </c>
      <c r="AB19" s="14">
        <f>Table1[[#This Row],[Column1]]</f>
        <v>93847</v>
      </c>
    </row>
    <row r="20" spans="1:28" x14ac:dyDescent="0.25">
      <c r="A20" s="8" t="s">
        <v>37</v>
      </c>
      <c r="B20" s="12">
        <v>92520</v>
      </c>
      <c r="C20" s="1">
        <v>5807719</v>
      </c>
      <c r="D20">
        <v>10</v>
      </c>
      <c r="E20">
        <v>10</v>
      </c>
      <c r="F20">
        <v>10</v>
      </c>
      <c r="G20">
        <v>170</v>
      </c>
      <c r="H20">
        <v>110</v>
      </c>
      <c r="I20">
        <v>140</v>
      </c>
      <c r="J20">
        <v>140</v>
      </c>
      <c r="K20">
        <v>110</v>
      </c>
      <c r="L20">
        <v>320</v>
      </c>
      <c r="M20">
        <v>720</v>
      </c>
      <c r="N20">
        <v>210</v>
      </c>
      <c r="O20">
        <v>480</v>
      </c>
      <c r="P20">
        <v>50</v>
      </c>
      <c r="Q20">
        <v>10</v>
      </c>
      <c r="R20">
        <v>90</v>
      </c>
      <c r="S20">
        <v>320</v>
      </c>
      <c r="T20">
        <v>10</v>
      </c>
      <c r="U20">
        <v>10</v>
      </c>
      <c r="V20">
        <v>10</v>
      </c>
      <c r="W20">
        <f>SUM(D20:V20)</f>
        <v>2930</v>
      </c>
      <c r="X20">
        <f>ROUND(W20/(C20/100000),2)</f>
        <v>50.45</v>
      </c>
      <c r="Y20">
        <f>RANK(Table1[[#This Row],[Per 100k]],Table1[Per 100k])</f>
        <v>19</v>
      </c>
      <c r="Z20" s="7">
        <f>ROUND(VLOOKUP(Table1[[#This Row],[State]],Table1[],VLOOKUP($AE$1,Sheet2!$V$5:$W$24,2,0),0)/(VLOOKUP(Table1[[#This Row],[State]],Table1[],3,0)/100000),2)</f>
        <v>50.45</v>
      </c>
      <c r="AA20" s="7">
        <f>RANK(Table1[[#This Row],[Apadpitve Per Capita]],Table1[Apadpitve Per Capita])</f>
        <v>19</v>
      </c>
      <c r="AB20" s="14">
        <f>Table1[[#This Row],[Column1]]</f>
        <v>92520</v>
      </c>
    </row>
    <row r="21" spans="1:28" x14ac:dyDescent="0.25">
      <c r="A21" s="8" t="s">
        <v>71</v>
      </c>
      <c r="B21" s="12">
        <v>66565</v>
      </c>
      <c r="C21" s="1">
        <v>2106319</v>
      </c>
      <c r="D21">
        <v>10</v>
      </c>
      <c r="E21">
        <v>10</v>
      </c>
      <c r="F21">
        <v>10</v>
      </c>
      <c r="G21">
        <v>50</v>
      </c>
      <c r="H21">
        <v>20</v>
      </c>
      <c r="I21">
        <v>50</v>
      </c>
      <c r="J21">
        <v>40</v>
      </c>
      <c r="K21">
        <v>40</v>
      </c>
      <c r="L21">
        <v>110</v>
      </c>
      <c r="M21">
        <v>260</v>
      </c>
      <c r="N21">
        <v>40</v>
      </c>
      <c r="O21">
        <v>210</v>
      </c>
      <c r="P21">
        <v>10</v>
      </c>
      <c r="Q21">
        <v>10</v>
      </c>
      <c r="R21">
        <v>30</v>
      </c>
      <c r="S21">
        <v>140</v>
      </c>
      <c r="T21">
        <v>0</v>
      </c>
      <c r="U21">
        <v>10</v>
      </c>
      <c r="V21">
        <v>10</v>
      </c>
      <c r="W21">
        <f>SUM(D21:V21)</f>
        <v>1060</v>
      </c>
      <c r="X21">
        <f>ROUND(W21/(C21/100000),2)</f>
        <v>50.32</v>
      </c>
      <c r="Y21">
        <f>RANK(Table1[[#This Row],[Per 100k]],Table1[Per 100k])</f>
        <v>20</v>
      </c>
      <c r="Z21" s="7">
        <f>ROUND(VLOOKUP(Table1[[#This Row],[State]],Table1[],VLOOKUP($AE$1,Sheet2!$V$5:$W$24,2,0),0)/(VLOOKUP(Table1[[#This Row],[State]],Table1[],3,0)/100000),2)</f>
        <v>50.32</v>
      </c>
      <c r="AA21" s="7">
        <f>RANK(Table1[[#This Row],[Apadpitve Per Capita]],Table1[Apadpitve Per Capita])</f>
        <v>20</v>
      </c>
      <c r="AB21" s="14">
        <f>Table1[[#This Row],[Column1]]</f>
        <v>66565</v>
      </c>
    </row>
    <row r="22" spans="1:28" x14ac:dyDescent="0.25">
      <c r="A22" s="8" t="s">
        <v>44</v>
      </c>
      <c r="B22" s="12">
        <v>81549</v>
      </c>
      <c r="C22" s="1">
        <v>12783254</v>
      </c>
      <c r="D22">
        <v>10</v>
      </c>
      <c r="E22">
        <v>10</v>
      </c>
      <c r="F22">
        <v>20</v>
      </c>
      <c r="G22">
        <v>390</v>
      </c>
      <c r="H22">
        <v>210</v>
      </c>
      <c r="I22">
        <v>320</v>
      </c>
      <c r="J22">
        <v>320</v>
      </c>
      <c r="K22">
        <v>260</v>
      </c>
      <c r="L22">
        <v>720</v>
      </c>
      <c r="M22">
        <v>1600</v>
      </c>
      <c r="N22">
        <v>480</v>
      </c>
      <c r="O22">
        <v>1000</v>
      </c>
      <c r="P22">
        <v>110</v>
      </c>
      <c r="Q22">
        <v>10</v>
      </c>
      <c r="R22">
        <v>170</v>
      </c>
      <c r="S22">
        <v>720</v>
      </c>
      <c r="T22">
        <v>10</v>
      </c>
      <c r="U22">
        <v>20</v>
      </c>
      <c r="V22">
        <v>20</v>
      </c>
      <c r="W22">
        <f>SUM(D22:V22)</f>
        <v>6400</v>
      </c>
      <c r="X22">
        <f>ROUND(W22/(C22/100000),2)</f>
        <v>50.07</v>
      </c>
      <c r="Y22">
        <f>RANK(Table1[[#This Row],[Per 100k]],Table1[Per 100k])</f>
        <v>21</v>
      </c>
      <c r="Z22" s="7">
        <f>ROUND(VLOOKUP(Table1[[#This Row],[State]],Table1[],VLOOKUP($AE$1,Sheet2!$V$5:$W$24,2,0),0)/(VLOOKUP(Table1[[#This Row],[State]],Table1[],3,0)/100000),2)</f>
        <v>50.07</v>
      </c>
      <c r="AA22" s="7">
        <f>RANK(Table1[[#This Row],[Apadpitve Per Capita]],Table1[Apadpitve Per Capita])</f>
        <v>21</v>
      </c>
      <c r="AB22" s="14">
        <f>Table1[[#This Row],[Column1]]</f>
        <v>81549</v>
      </c>
    </row>
    <row r="23" spans="1:28" x14ac:dyDescent="0.25">
      <c r="A23" s="8" t="s">
        <v>35</v>
      </c>
      <c r="B23" s="12">
        <v>95876</v>
      </c>
      <c r="C23" s="1">
        <v>1366275</v>
      </c>
      <c r="D23">
        <v>10</v>
      </c>
      <c r="E23">
        <v>10</v>
      </c>
      <c r="F23">
        <v>10</v>
      </c>
      <c r="G23">
        <v>40</v>
      </c>
      <c r="H23">
        <v>20</v>
      </c>
      <c r="I23">
        <v>30</v>
      </c>
      <c r="J23">
        <v>40</v>
      </c>
      <c r="K23">
        <v>30</v>
      </c>
      <c r="L23">
        <v>70</v>
      </c>
      <c r="M23">
        <v>140</v>
      </c>
      <c r="N23">
        <v>50</v>
      </c>
      <c r="O23">
        <v>90</v>
      </c>
      <c r="P23">
        <v>10</v>
      </c>
      <c r="Q23">
        <v>10</v>
      </c>
      <c r="R23">
        <v>20</v>
      </c>
      <c r="S23">
        <v>70</v>
      </c>
      <c r="T23">
        <v>10</v>
      </c>
      <c r="U23">
        <v>10</v>
      </c>
      <c r="V23">
        <v>10</v>
      </c>
      <c r="W23">
        <f>SUM(D23:V23)</f>
        <v>680</v>
      </c>
      <c r="X23">
        <f>ROUND(W23/(C23/100000),2)</f>
        <v>49.77</v>
      </c>
      <c r="Y23">
        <f>RANK(Table1[[#This Row],[Per 100k]],Table1[Per 100k])</f>
        <v>22</v>
      </c>
      <c r="Z23" s="7">
        <f>ROUND(VLOOKUP(Table1[[#This Row],[State]],Table1[],VLOOKUP($AE$1,Sheet2!$V$5:$W$24,2,0),0)/(VLOOKUP(Table1[[#This Row],[State]],Table1[],3,0)/100000),2)</f>
        <v>49.77</v>
      </c>
      <c r="AA23" s="7">
        <f>RANK(Table1[[#This Row],[Apadpitve Per Capita]],Table1[Apadpitve Per Capita])</f>
        <v>22</v>
      </c>
      <c r="AB23" s="14">
        <f>Table1[[#This Row],[Column1]]</f>
        <v>95876</v>
      </c>
    </row>
    <row r="24" spans="1:28" x14ac:dyDescent="0.25">
      <c r="A24" s="8" t="s">
        <v>53</v>
      </c>
      <c r="B24" s="12">
        <v>77221</v>
      </c>
      <c r="C24" s="1">
        <v>7421401</v>
      </c>
      <c r="D24">
        <v>10</v>
      </c>
      <c r="E24">
        <v>10</v>
      </c>
      <c r="F24">
        <v>10</v>
      </c>
      <c r="G24">
        <v>210</v>
      </c>
      <c r="H24">
        <v>90</v>
      </c>
      <c r="I24">
        <v>170</v>
      </c>
      <c r="J24">
        <v>170</v>
      </c>
      <c r="K24">
        <v>140</v>
      </c>
      <c r="L24">
        <v>390</v>
      </c>
      <c r="M24">
        <v>880</v>
      </c>
      <c r="N24">
        <v>170</v>
      </c>
      <c r="O24">
        <v>720</v>
      </c>
      <c r="P24">
        <v>50</v>
      </c>
      <c r="Q24">
        <v>10</v>
      </c>
      <c r="R24">
        <v>110</v>
      </c>
      <c r="S24">
        <v>480</v>
      </c>
      <c r="T24">
        <v>10</v>
      </c>
      <c r="U24">
        <v>10</v>
      </c>
      <c r="V24">
        <v>10</v>
      </c>
      <c r="W24">
        <f>SUM(D24:V24)</f>
        <v>3650</v>
      </c>
      <c r="X24">
        <f>ROUND(W24/(C24/100000),2)</f>
        <v>49.18</v>
      </c>
      <c r="Y24">
        <f>RANK(Table1[[#This Row],[Per 100k]],Table1[Per 100k])</f>
        <v>23</v>
      </c>
      <c r="Z24" s="7">
        <f>ROUND(VLOOKUP(Table1[[#This Row],[State]],Table1[],VLOOKUP($AE$1,Sheet2!$V$5:$W$24,2,0),0)/(VLOOKUP(Table1[[#This Row],[State]],Table1[],3,0)/100000),2)</f>
        <v>49.18</v>
      </c>
      <c r="AA24" s="7">
        <f>RANK(Table1[[#This Row],[Apadpitve Per Capita]],Table1[Apadpitve Per Capita])</f>
        <v>23</v>
      </c>
      <c r="AB24" s="14">
        <f>Table1[[#This Row],[Column1]]</f>
        <v>77221</v>
      </c>
    </row>
    <row r="25" spans="1:28" x14ac:dyDescent="0.25">
      <c r="A25" s="8" t="s">
        <v>56</v>
      </c>
      <c r="B25" s="12">
        <v>75352</v>
      </c>
      <c r="C25" s="1">
        <v>9966555</v>
      </c>
      <c r="D25">
        <v>10</v>
      </c>
      <c r="E25">
        <v>10</v>
      </c>
      <c r="F25">
        <v>20</v>
      </c>
      <c r="G25">
        <v>320</v>
      </c>
      <c r="H25">
        <v>140</v>
      </c>
      <c r="I25">
        <v>320</v>
      </c>
      <c r="J25">
        <v>260</v>
      </c>
      <c r="K25">
        <v>210</v>
      </c>
      <c r="L25">
        <v>590</v>
      </c>
      <c r="M25">
        <v>1000</v>
      </c>
      <c r="N25">
        <v>260</v>
      </c>
      <c r="O25">
        <v>880</v>
      </c>
      <c r="P25">
        <v>90</v>
      </c>
      <c r="Q25">
        <v>10</v>
      </c>
      <c r="R25">
        <v>140</v>
      </c>
      <c r="S25">
        <v>590</v>
      </c>
      <c r="T25">
        <v>10</v>
      </c>
      <c r="U25">
        <v>10</v>
      </c>
      <c r="V25">
        <v>10</v>
      </c>
      <c r="W25">
        <f>SUM(D25:V25)</f>
        <v>4880</v>
      </c>
      <c r="X25">
        <f>ROUND(W25/(C25/100000),2)</f>
        <v>48.96</v>
      </c>
      <c r="Y25">
        <f>RANK(Table1[[#This Row],[Per 100k]],Table1[Per 100k])</f>
        <v>24</v>
      </c>
      <c r="Z25" s="7">
        <f>ROUND(VLOOKUP(Table1[[#This Row],[State]],Table1[],VLOOKUP($AE$1,Sheet2!$V$5:$W$24,2,0),0)/(VLOOKUP(Table1[[#This Row],[State]],Table1[],3,0)/100000),2)</f>
        <v>48.96</v>
      </c>
      <c r="AA25" s="7">
        <f>RANK(Table1[[#This Row],[Apadpitve Per Capita]],Table1[Apadpitve Per Capita])</f>
        <v>24</v>
      </c>
      <c r="AB25" s="14">
        <f>Table1[[#This Row],[Column1]]</f>
        <v>75352</v>
      </c>
    </row>
    <row r="26" spans="1:28" x14ac:dyDescent="0.25">
      <c r="A26" s="8" t="s">
        <v>51</v>
      </c>
      <c r="B26" s="12">
        <v>77319</v>
      </c>
      <c r="C26" s="1">
        <v>3138259</v>
      </c>
      <c r="D26">
        <v>10</v>
      </c>
      <c r="E26">
        <v>10</v>
      </c>
      <c r="F26">
        <v>10</v>
      </c>
      <c r="G26">
        <v>90</v>
      </c>
      <c r="H26">
        <v>30</v>
      </c>
      <c r="I26">
        <v>90</v>
      </c>
      <c r="J26">
        <v>70</v>
      </c>
      <c r="K26">
        <v>70</v>
      </c>
      <c r="L26">
        <v>170</v>
      </c>
      <c r="M26">
        <v>390</v>
      </c>
      <c r="N26">
        <v>70</v>
      </c>
      <c r="O26">
        <v>260</v>
      </c>
      <c r="P26">
        <v>20</v>
      </c>
      <c r="Q26">
        <v>10</v>
      </c>
      <c r="R26">
        <v>40</v>
      </c>
      <c r="S26">
        <v>170</v>
      </c>
      <c r="T26">
        <v>0</v>
      </c>
      <c r="U26">
        <v>10</v>
      </c>
      <c r="V26">
        <v>10</v>
      </c>
      <c r="W26">
        <f>SUM(D26:V26)</f>
        <v>1530</v>
      </c>
      <c r="X26">
        <f>ROUND(W26/(C26/100000),2)</f>
        <v>48.75</v>
      </c>
      <c r="Y26">
        <f>RANK(Table1[[#This Row],[Per 100k]],Table1[Per 100k])</f>
        <v>25</v>
      </c>
      <c r="Z26" s="7">
        <f>ROUND(VLOOKUP(Table1[[#This Row],[State]],Table1[],VLOOKUP($AE$1,Sheet2!$V$5:$W$24,2,0),0)/(VLOOKUP(Table1[[#This Row],[State]],Table1[],3,0)/100000),2)</f>
        <v>48.75</v>
      </c>
      <c r="AA26" s="7">
        <f>RANK(Table1[[#This Row],[Apadpitve Per Capita]],Table1[Apadpitve Per Capita])</f>
        <v>25</v>
      </c>
      <c r="AB26" s="14">
        <f>Table1[[#This Row],[Column1]]</f>
        <v>77319</v>
      </c>
    </row>
    <row r="27" spans="1:28" x14ac:dyDescent="0.25">
      <c r="A27" s="8" t="s">
        <v>49</v>
      </c>
      <c r="B27" s="12">
        <v>77687</v>
      </c>
      <c r="C27" s="1">
        <v>5832655</v>
      </c>
      <c r="D27">
        <v>10</v>
      </c>
      <c r="E27">
        <v>10</v>
      </c>
      <c r="F27">
        <v>10</v>
      </c>
      <c r="G27">
        <v>210</v>
      </c>
      <c r="H27">
        <v>90</v>
      </c>
      <c r="I27">
        <v>140</v>
      </c>
      <c r="J27">
        <v>140</v>
      </c>
      <c r="K27">
        <v>90</v>
      </c>
      <c r="L27">
        <v>480</v>
      </c>
      <c r="M27">
        <v>590</v>
      </c>
      <c r="N27">
        <v>170</v>
      </c>
      <c r="O27">
        <v>480</v>
      </c>
      <c r="P27">
        <v>50</v>
      </c>
      <c r="Q27">
        <v>10</v>
      </c>
      <c r="R27">
        <v>70</v>
      </c>
      <c r="S27">
        <v>260</v>
      </c>
      <c r="T27">
        <v>10</v>
      </c>
      <c r="U27">
        <v>10</v>
      </c>
      <c r="V27">
        <v>10</v>
      </c>
      <c r="W27">
        <f>SUM(D27:V27)</f>
        <v>2840</v>
      </c>
      <c r="X27">
        <f>ROUND(W27/(C27/100000),2)</f>
        <v>48.69</v>
      </c>
      <c r="Y27">
        <f>RANK(Table1[[#This Row],[Per 100k]],Table1[Per 100k])</f>
        <v>26</v>
      </c>
      <c r="Z27" s="7">
        <f>ROUND(VLOOKUP(Table1[[#This Row],[State]],Table1[],VLOOKUP($AE$1,Sheet2!$V$5:$W$24,2,0),0)/(VLOOKUP(Table1[[#This Row],[State]],Table1[],3,0)/100000),2)</f>
        <v>48.69</v>
      </c>
      <c r="AA27" s="7">
        <f>RANK(Table1[[#This Row],[Apadpitve Per Capita]],Table1[Apadpitve Per Capita])</f>
        <v>26</v>
      </c>
      <c r="AB27" s="14">
        <f>Table1[[#This Row],[Column1]]</f>
        <v>77687</v>
      </c>
    </row>
    <row r="28" spans="1:28" x14ac:dyDescent="0.25">
      <c r="A28" s="9" t="s">
        <v>43</v>
      </c>
      <c r="B28" s="11">
        <v>84043</v>
      </c>
      <c r="C28" s="1">
        <v>765309</v>
      </c>
      <c r="D28">
        <v>0</v>
      </c>
      <c r="E28">
        <v>10</v>
      </c>
      <c r="F28">
        <v>10</v>
      </c>
      <c r="G28">
        <v>20</v>
      </c>
      <c r="H28">
        <v>10</v>
      </c>
      <c r="I28">
        <v>20</v>
      </c>
      <c r="J28">
        <v>20</v>
      </c>
      <c r="K28">
        <v>10</v>
      </c>
      <c r="L28">
        <v>30</v>
      </c>
      <c r="M28">
        <v>90</v>
      </c>
      <c r="N28">
        <v>20</v>
      </c>
      <c r="O28">
        <v>50</v>
      </c>
      <c r="P28">
        <v>10</v>
      </c>
      <c r="Q28">
        <v>10</v>
      </c>
      <c r="R28">
        <v>10</v>
      </c>
      <c r="S28">
        <v>40</v>
      </c>
      <c r="T28">
        <v>0</v>
      </c>
      <c r="U28">
        <v>10</v>
      </c>
      <c r="V28">
        <v>0</v>
      </c>
      <c r="W28">
        <f>SUM(D28:V28)</f>
        <v>370</v>
      </c>
      <c r="X28">
        <f>ROUND(W28/(C28/100000),2)</f>
        <v>48.35</v>
      </c>
      <c r="Y28">
        <f>RANK(Table1[[#This Row],[Per 100k]],Table1[Per 100k])</f>
        <v>27</v>
      </c>
      <c r="Z28" s="7">
        <f>ROUND(VLOOKUP(Table1[[#This Row],[State]],Table1[],VLOOKUP($AE$1,Sheet2!$V$5:$W$24,2,0),0)/(VLOOKUP(Table1[[#This Row],[State]],Table1[],3,0)/100000),2)</f>
        <v>48.35</v>
      </c>
      <c r="AA28" s="7">
        <f>RANK(Table1[[#This Row],[Apadpitve Per Capita]],Table1[Apadpitve Per Capita])</f>
        <v>27</v>
      </c>
      <c r="AB28" s="14">
        <f>Table1[[#This Row],[Column1]]</f>
        <v>84043</v>
      </c>
    </row>
    <row r="29" spans="1:28" x14ac:dyDescent="0.25">
      <c r="A29" s="9" t="s">
        <v>52</v>
      </c>
      <c r="B29" s="11">
        <v>77278</v>
      </c>
      <c r="C29" s="1">
        <v>1937552</v>
      </c>
      <c r="D29">
        <v>10</v>
      </c>
      <c r="E29">
        <v>10</v>
      </c>
      <c r="F29">
        <v>10</v>
      </c>
      <c r="G29">
        <v>50</v>
      </c>
      <c r="H29">
        <v>20</v>
      </c>
      <c r="I29">
        <v>40</v>
      </c>
      <c r="J29">
        <v>50</v>
      </c>
      <c r="K29">
        <v>30</v>
      </c>
      <c r="L29">
        <v>110</v>
      </c>
      <c r="M29">
        <v>210</v>
      </c>
      <c r="N29">
        <v>70</v>
      </c>
      <c r="O29">
        <v>140</v>
      </c>
      <c r="P29">
        <v>20</v>
      </c>
      <c r="Q29">
        <v>10</v>
      </c>
      <c r="R29">
        <v>30</v>
      </c>
      <c r="S29">
        <v>90</v>
      </c>
      <c r="T29">
        <v>10</v>
      </c>
      <c r="U29">
        <v>10</v>
      </c>
      <c r="V29">
        <v>10</v>
      </c>
      <c r="W29">
        <f>SUM(D29:V29)</f>
        <v>930</v>
      </c>
      <c r="X29">
        <f>ROUND(W29/(C29/100000),2)</f>
        <v>48</v>
      </c>
      <c r="Y29">
        <f>RANK(Table1[[#This Row],[Per 100k]],Table1[Per 100k])</f>
        <v>28</v>
      </c>
      <c r="Z29" s="7">
        <f>ROUND(VLOOKUP(Table1[[#This Row],[State]],Table1[],VLOOKUP($AE$1,Sheet2!$V$5:$W$24,2,0),0)/(VLOOKUP(Table1[[#This Row],[State]],Table1[],3,0)/100000),2)</f>
        <v>48</v>
      </c>
      <c r="AA29" s="7">
        <f>RANK(Table1[[#This Row],[Apadpitve Per Capita]],Table1[Apadpitve Per Capita])</f>
        <v>28</v>
      </c>
      <c r="AB29" s="14">
        <f>Table1[[#This Row],[Column1]]</f>
        <v>77278</v>
      </c>
    </row>
    <row r="30" spans="1:28" x14ac:dyDescent="0.25">
      <c r="A30" s="9" t="s">
        <v>34</v>
      </c>
      <c r="B30" s="11">
        <v>96499</v>
      </c>
      <c r="C30" s="1">
        <v>731158</v>
      </c>
      <c r="D30">
        <v>0</v>
      </c>
      <c r="E30">
        <v>10</v>
      </c>
      <c r="F30">
        <v>10</v>
      </c>
      <c r="G30">
        <v>20</v>
      </c>
      <c r="H30">
        <v>10</v>
      </c>
      <c r="I30">
        <v>20</v>
      </c>
      <c r="J30">
        <v>20</v>
      </c>
      <c r="K30">
        <v>10</v>
      </c>
      <c r="L30">
        <v>40</v>
      </c>
      <c r="M30">
        <v>70</v>
      </c>
      <c r="N30">
        <v>10</v>
      </c>
      <c r="O30">
        <v>40</v>
      </c>
      <c r="P30">
        <v>10</v>
      </c>
      <c r="Q30">
        <v>10</v>
      </c>
      <c r="R30">
        <v>10</v>
      </c>
      <c r="S30">
        <v>30</v>
      </c>
      <c r="T30">
        <v>10</v>
      </c>
      <c r="U30">
        <v>10</v>
      </c>
      <c r="V30">
        <v>10</v>
      </c>
      <c r="W30">
        <f>SUM(D30:V30)</f>
        <v>350</v>
      </c>
      <c r="X30">
        <f>ROUND(W30/(C30/100000),2)</f>
        <v>47.87</v>
      </c>
      <c r="Y30">
        <f>RANK(Table1[[#This Row],[Per 100k]],Table1[Per 100k])</f>
        <v>29</v>
      </c>
      <c r="Z30" s="7">
        <f>ROUND(VLOOKUP(Table1[[#This Row],[State]],Table1[],VLOOKUP($AE$1,Sheet2!$V$5:$W$24,2,0),0)/(VLOOKUP(Table1[[#This Row],[State]],Table1[],3,0)/100000),2)</f>
        <v>47.87</v>
      </c>
      <c r="AA30" s="7">
        <f>RANK(Table1[[#This Row],[Apadpitve Per Capita]],Table1[Apadpitve Per Capita])</f>
        <v>29</v>
      </c>
      <c r="AB30" s="14">
        <f>Table1[[#This Row],[Column1]]</f>
        <v>96499</v>
      </c>
    </row>
    <row r="31" spans="1:28" x14ac:dyDescent="0.25">
      <c r="A31" s="9" t="s">
        <v>57</v>
      </c>
      <c r="B31" s="11">
        <v>74109</v>
      </c>
      <c r="C31" s="1">
        <v>11693217</v>
      </c>
      <c r="D31">
        <v>10</v>
      </c>
      <c r="E31">
        <v>10</v>
      </c>
      <c r="F31">
        <v>10</v>
      </c>
      <c r="G31">
        <v>390</v>
      </c>
      <c r="H31">
        <v>140</v>
      </c>
      <c r="I31">
        <v>320</v>
      </c>
      <c r="J31">
        <v>320</v>
      </c>
      <c r="K31">
        <v>210</v>
      </c>
      <c r="L31">
        <v>590</v>
      </c>
      <c r="M31">
        <v>1300</v>
      </c>
      <c r="N31">
        <v>390</v>
      </c>
      <c r="O31">
        <v>1000</v>
      </c>
      <c r="P31">
        <v>90</v>
      </c>
      <c r="Q31">
        <v>10</v>
      </c>
      <c r="R31">
        <v>140</v>
      </c>
      <c r="S31">
        <v>590</v>
      </c>
      <c r="T31">
        <v>10</v>
      </c>
      <c r="U31">
        <v>10</v>
      </c>
      <c r="V31">
        <v>10</v>
      </c>
      <c r="W31">
        <f>SUM(D31:V31)</f>
        <v>5550</v>
      </c>
      <c r="X31">
        <f>ROUND(W31/(C31/100000),2)</f>
        <v>47.46</v>
      </c>
      <c r="Y31">
        <f>RANK(Table1[[#This Row],[Per 100k]],Table1[Per 100k])</f>
        <v>30</v>
      </c>
      <c r="Z31" s="7">
        <f>ROUND(VLOOKUP(Table1[[#This Row],[State]],Table1[],VLOOKUP($AE$1,Sheet2!$V$5:$W$24,2,0),0)/(VLOOKUP(Table1[[#This Row],[State]],Table1[],3,0)/100000),2)</f>
        <v>47.46</v>
      </c>
      <c r="AA31" s="7">
        <f>RANK(Table1[[#This Row],[Apadpitve Per Capita]],Table1[Apadpitve Per Capita])</f>
        <v>30</v>
      </c>
      <c r="AB31" s="14">
        <f>Table1[[#This Row],[Column1]]</f>
        <v>74109</v>
      </c>
    </row>
    <row r="32" spans="1:28" x14ac:dyDescent="0.25">
      <c r="A32" s="8" t="s">
        <v>48</v>
      </c>
      <c r="B32" s="12">
        <v>78472</v>
      </c>
      <c r="C32" s="1">
        <v>623347</v>
      </c>
      <c r="D32">
        <v>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20</v>
      </c>
      <c r="K32">
        <v>10</v>
      </c>
      <c r="L32">
        <v>30</v>
      </c>
      <c r="M32">
        <v>50</v>
      </c>
      <c r="N32">
        <v>20</v>
      </c>
      <c r="O32">
        <v>40</v>
      </c>
      <c r="P32">
        <v>10</v>
      </c>
      <c r="Q32">
        <v>10</v>
      </c>
      <c r="R32">
        <v>10</v>
      </c>
      <c r="S32">
        <v>20</v>
      </c>
      <c r="T32">
        <v>0</v>
      </c>
      <c r="U32">
        <v>10</v>
      </c>
      <c r="V32">
        <v>10</v>
      </c>
      <c r="W32">
        <f>SUM(D32:V32)</f>
        <v>290</v>
      </c>
      <c r="X32">
        <f>ROUND(W32/(C32/100000),2)</f>
        <v>46.52</v>
      </c>
      <c r="Y32">
        <f>RANK(Table1[[#This Row],[Per 100k]],Table1[Per 100k])</f>
        <v>31</v>
      </c>
      <c r="Z32" s="7">
        <f>ROUND(VLOOKUP(Table1[[#This Row],[State]],Table1[],VLOOKUP($AE$1,Sheet2!$V$5:$W$24,2,0),0)/(VLOOKUP(Table1[[#This Row],[State]],Table1[],3,0)/100000),2)</f>
        <v>46.52</v>
      </c>
      <c r="AA32" s="7">
        <f>RANK(Table1[[#This Row],[Apadpitve Per Capita]],Table1[Apadpitve Per Capita])</f>
        <v>31</v>
      </c>
      <c r="AB32" s="14">
        <f>Table1[[#This Row],[Column1]]</f>
        <v>78472</v>
      </c>
    </row>
    <row r="33" spans="1:28" x14ac:dyDescent="0.25">
      <c r="A33" s="9" t="s">
        <v>69</v>
      </c>
      <c r="B33" s="11">
        <v>67243</v>
      </c>
      <c r="C33" s="1">
        <v>4921532</v>
      </c>
      <c r="D33">
        <v>10</v>
      </c>
      <c r="E33">
        <v>10</v>
      </c>
      <c r="F33">
        <v>10</v>
      </c>
      <c r="G33">
        <v>110</v>
      </c>
      <c r="H33">
        <v>40</v>
      </c>
      <c r="I33">
        <v>140</v>
      </c>
      <c r="J33">
        <v>110</v>
      </c>
      <c r="K33">
        <v>70</v>
      </c>
      <c r="L33">
        <v>260</v>
      </c>
      <c r="M33">
        <v>480</v>
      </c>
      <c r="N33">
        <v>110</v>
      </c>
      <c r="O33">
        <v>480</v>
      </c>
      <c r="P33">
        <v>50</v>
      </c>
      <c r="Q33">
        <v>10</v>
      </c>
      <c r="R33">
        <v>50</v>
      </c>
      <c r="S33">
        <v>260</v>
      </c>
      <c r="T33">
        <v>10</v>
      </c>
      <c r="U33">
        <v>10</v>
      </c>
      <c r="V33">
        <v>10</v>
      </c>
      <c r="W33">
        <f>SUM(D33:V33)</f>
        <v>2230</v>
      </c>
      <c r="X33">
        <f>ROUND(W33/(C33/100000),2)</f>
        <v>45.31</v>
      </c>
      <c r="Y33">
        <f>RANK(Table1[[#This Row],[Per 100k]],Table1[Per 100k])</f>
        <v>32</v>
      </c>
      <c r="Z33" s="7">
        <f>ROUND(VLOOKUP(Table1[[#This Row],[State]],Table1[],VLOOKUP($AE$1,Sheet2!$V$5:$W$24,2,0),0)/(VLOOKUP(Table1[[#This Row],[State]],Table1[],3,0)/100000),2)</f>
        <v>45.31</v>
      </c>
      <c r="AA33" s="7">
        <f>RANK(Table1[[#This Row],[Apadpitve Per Capita]],Table1[Apadpitve Per Capita])</f>
        <v>32</v>
      </c>
      <c r="AB33" s="14">
        <f>Table1[[#This Row],[Column1]]</f>
        <v>67243</v>
      </c>
    </row>
    <row r="34" spans="1:28" x14ac:dyDescent="0.25">
      <c r="A34" s="9" t="s">
        <v>46</v>
      </c>
      <c r="B34" s="11">
        <v>79257</v>
      </c>
      <c r="C34" s="1">
        <v>582328</v>
      </c>
      <c r="D34">
        <v>0</v>
      </c>
      <c r="E34">
        <v>10</v>
      </c>
      <c r="F34">
        <v>10</v>
      </c>
      <c r="G34">
        <v>10</v>
      </c>
      <c r="H34">
        <v>10</v>
      </c>
      <c r="I34">
        <v>10</v>
      </c>
      <c r="J34">
        <v>10</v>
      </c>
      <c r="K34">
        <v>10</v>
      </c>
      <c r="L34">
        <v>30</v>
      </c>
      <c r="M34">
        <v>50</v>
      </c>
      <c r="N34">
        <v>10</v>
      </c>
      <c r="O34">
        <v>30</v>
      </c>
      <c r="P34">
        <v>10</v>
      </c>
      <c r="Q34">
        <v>10</v>
      </c>
      <c r="R34">
        <v>10</v>
      </c>
      <c r="S34">
        <v>20</v>
      </c>
      <c r="T34">
        <v>0</v>
      </c>
      <c r="U34">
        <v>10</v>
      </c>
      <c r="V34">
        <v>10</v>
      </c>
      <c r="W34">
        <f>SUM(D34:V34)</f>
        <v>260</v>
      </c>
      <c r="X34">
        <f>ROUND(W34/(C34/100000),2)</f>
        <v>44.65</v>
      </c>
      <c r="Y34">
        <f>RANK(Table1[[#This Row],[Per 100k]],Table1[Per 100k])</f>
        <v>33</v>
      </c>
      <c r="Z34" s="7">
        <f>ROUND(VLOOKUP(Table1[[#This Row],[State]],Table1[],VLOOKUP($AE$1,Sheet2!$V$5:$W$24,2,0),0)/(VLOOKUP(Table1[[#This Row],[State]],Table1[],3,0)/100000),2)</f>
        <v>44.65</v>
      </c>
      <c r="AA34" s="7">
        <f>RANK(Table1[[#This Row],[Apadpitve Per Capita]],Table1[Apadpitve Per Capita])</f>
        <v>33</v>
      </c>
      <c r="AB34" s="14">
        <f>Table1[[#This Row],[Column1]]</f>
        <v>79257</v>
      </c>
    </row>
    <row r="35" spans="1:28" x14ac:dyDescent="0.25">
      <c r="A35" s="9" t="s">
        <v>50</v>
      </c>
      <c r="B35" s="11">
        <v>77509</v>
      </c>
      <c r="C35" s="1">
        <v>2913805</v>
      </c>
      <c r="D35">
        <v>0</v>
      </c>
      <c r="E35">
        <v>10</v>
      </c>
      <c r="F35">
        <v>10</v>
      </c>
      <c r="G35">
        <v>90</v>
      </c>
      <c r="H35">
        <v>30</v>
      </c>
      <c r="I35">
        <v>70</v>
      </c>
      <c r="J35">
        <v>70</v>
      </c>
      <c r="K35">
        <v>50</v>
      </c>
      <c r="L35">
        <v>140</v>
      </c>
      <c r="M35">
        <v>320</v>
      </c>
      <c r="N35">
        <v>70</v>
      </c>
      <c r="O35">
        <v>210</v>
      </c>
      <c r="P35">
        <v>20</v>
      </c>
      <c r="Q35">
        <v>10</v>
      </c>
      <c r="R35">
        <v>30</v>
      </c>
      <c r="S35">
        <v>140</v>
      </c>
      <c r="T35">
        <v>0</v>
      </c>
      <c r="U35">
        <v>10</v>
      </c>
      <c r="V35">
        <v>10</v>
      </c>
      <c r="W35">
        <f>SUM(D35:V35)</f>
        <v>1290</v>
      </c>
      <c r="X35">
        <f>ROUND(W35/(C35/100000),2)</f>
        <v>44.27</v>
      </c>
      <c r="Y35">
        <f>RANK(Table1[[#This Row],[Per 100k]],Table1[Per 100k])</f>
        <v>34</v>
      </c>
      <c r="Z35" s="7">
        <f>ROUND(VLOOKUP(Table1[[#This Row],[State]],Table1[],VLOOKUP($AE$1,Sheet2!$V$5:$W$24,2,0),0)/(VLOOKUP(Table1[[#This Row],[State]],Table1[],3,0)/100000),2)</f>
        <v>44.27</v>
      </c>
      <c r="AA35" s="7">
        <f>RANK(Table1[[#This Row],[Apadpitve Per Capita]],Table1[Apadpitve Per Capita])</f>
        <v>34</v>
      </c>
      <c r="AB35" s="14">
        <f>Table1[[#This Row],[Column1]]</f>
        <v>77509</v>
      </c>
    </row>
    <row r="36" spans="1:28" x14ac:dyDescent="0.25">
      <c r="A36" s="9" t="s">
        <v>63</v>
      </c>
      <c r="B36" s="11">
        <v>71458</v>
      </c>
      <c r="C36" s="1">
        <v>6886834</v>
      </c>
      <c r="D36">
        <v>10</v>
      </c>
      <c r="E36">
        <v>10</v>
      </c>
      <c r="F36">
        <v>10</v>
      </c>
      <c r="G36">
        <v>170</v>
      </c>
      <c r="H36">
        <v>70</v>
      </c>
      <c r="I36">
        <v>170</v>
      </c>
      <c r="J36">
        <v>170</v>
      </c>
      <c r="K36">
        <v>110</v>
      </c>
      <c r="L36">
        <v>260</v>
      </c>
      <c r="M36">
        <v>720</v>
      </c>
      <c r="N36">
        <v>170</v>
      </c>
      <c r="O36">
        <v>590</v>
      </c>
      <c r="P36">
        <v>50</v>
      </c>
      <c r="Q36">
        <v>10</v>
      </c>
      <c r="R36">
        <v>70</v>
      </c>
      <c r="S36">
        <v>390</v>
      </c>
      <c r="T36">
        <v>10</v>
      </c>
      <c r="U36">
        <v>10</v>
      </c>
      <c r="V36">
        <v>10</v>
      </c>
      <c r="W36">
        <f>SUM(D36:V36)</f>
        <v>3010</v>
      </c>
      <c r="X36">
        <f>ROUND(W36/(C36/100000),2)</f>
        <v>43.71</v>
      </c>
      <c r="Y36">
        <f>RANK(Table1[[#This Row],[Per 100k]],Table1[Per 100k])</f>
        <v>35</v>
      </c>
      <c r="Z36" s="7">
        <f>ROUND(VLOOKUP(Table1[[#This Row],[State]],Table1[],VLOOKUP($AE$1,Sheet2!$V$5:$W$24,2,0),0)/(VLOOKUP(Table1[[#This Row],[State]],Table1[],3,0)/100000),2)</f>
        <v>43.71</v>
      </c>
      <c r="AA36" s="7">
        <f>RANK(Table1[[#This Row],[Apadpitve Per Capita]],Table1[Apadpitve Per Capita])</f>
        <v>35</v>
      </c>
      <c r="AB36" s="14">
        <f>Table1[[#This Row],[Column1]]</f>
        <v>71458</v>
      </c>
    </row>
    <row r="37" spans="1:28" x14ac:dyDescent="0.25">
      <c r="A37" s="9" t="s">
        <v>74</v>
      </c>
      <c r="B37" s="11">
        <v>60640</v>
      </c>
      <c r="C37" s="1">
        <v>2966786</v>
      </c>
      <c r="D37">
        <v>10</v>
      </c>
      <c r="E37">
        <v>10</v>
      </c>
      <c r="F37">
        <v>10</v>
      </c>
      <c r="G37">
        <v>50</v>
      </c>
      <c r="H37">
        <v>10</v>
      </c>
      <c r="I37">
        <v>90</v>
      </c>
      <c r="J37">
        <v>50</v>
      </c>
      <c r="K37">
        <v>40</v>
      </c>
      <c r="L37">
        <v>110</v>
      </c>
      <c r="M37">
        <v>260</v>
      </c>
      <c r="N37">
        <v>40</v>
      </c>
      <c r="O37">
        <v>320</v>
      </c>
      <c r="P37">
        <v>20</v>
      </c>
      <c r="Q37">
        <v>10</v>
      </c>
      <c r="R37">
        <v>20</v>
      </c>
      <c r="S37">
        <v>210</v>
      </c>
      <c r="T37">
        <v>10</v>
      </c>
      <c r="U37">
        <v>10</v>
      </c>
      <c r="V37">
        <v>10</v>
      </c>
      <c r="W37">
        <f>SUM(D37:V37)</f>
        <v>1290</v>
      </c>
      <c r="X37">
        <f>ROUND(W37/(C37/100000),2)</f>
        <v>43.48</v>
      </c>
      <c r="Y37">
        <f>RANK(Table1[[#This Row],[Per 100k]],Table1[Per 100k])</f>
        <v>36</v>
      </c>
      <c r="Z37" s="7">
        <f>ROUND(VLOOKUP(Table1[[#This Row],[State]],Table1[],VLOOKUP($AE$1,Sheet2!$V$5:$W$24,2,0),0)/(VLOOKUP(Table1[[#This Row],[State]],Table1[],3,0)/100000),2)</f>
        <v>43.48</v>
      </c>
      <c r="AA37" s="7">
        <f>RANK(Table1[[#This Row],[Apadpitve Per Capita]],Table1[Apadpitve Per Capita])</f>
        <v>36</v>
      </c>
      <c r="AB37" s="14">
        <f>Table1[[#This Row],[Column1]]</f>
        <v>60640</v>
      </c>
    </row>
    <row r="38" spans="1:28" x14ac:dyDescent="0.25">
      <c r="A38" s="9" t="s">
        <v>62</v>
      </c>
      <c r="B38" s="11">
        <v>71912</v>
      </c>
      <c r="C38" s="1">
        <v>6754953</v>
      </c>
      <c r="D38">
        <v>10</v>
      </c>
      <c r="E38">
        <v>10</v>
      </c>
      <c r="F38">
        <v>10</v>
      </c>
      <c r="G38">
        <v>170</v>
      </c>
      <c r="H38">
        <v>70</v>
      </c>
      <c r="I38">
        <v>170</v>
      </c>
      <c r="J38">
        <v>170</v>
      </c>
      <c r="K38">
        <v>140</v>
      </c>
      <c r="L38">
        <v>320</v>
      </c>
      <c r="M38">
        <v>720</v>
      </c>
      <c r="N38">
        <v>170</v>
      </c>
      <c r="O38">
        <v>480</v>
      </c>
      <c r="P38">
        <v>50</v>
      </c>
      <c r="Q38">
        <v>10</v>
      </c>
      <c r="R38">
        <v>70</v>
      </c>
      <c r="S38">
        <v>320</v>
      </c>
      <c r="T38">
        <v>10</v>
      </c>
      <c r="U38">
        <v>10</v>
      </c>
      <c r="V38">
        <v>10</v>
      </c>
      <c r="W38">
        <f>SUM(D38:V38)</f>
        <v>2920</v>
      </c>
      <c r="X38">
        <f>ROUND(W38/(C38/100000),2)</f>
        <v>43.23</v>
      </c>
      <c r="Y38">
        <f>RANK(Table1[[#This Row],[Per 100k]],Table1[Per 100k])</f>
        <v>37</v>
      </c>
      <c r="Z38" s="7">
        <f>ROUND(VLOOKUP(Table1[[#This Row],[State]],Table1[],VLOOKUP($AE$1,Sheet2!$V$5:$W$24,2,0),0)/(VLOOKUP(Table1[[#This Row],[State]],Table1[],3,0)/100000),2)</f>
        <v>43.23</v>
      </c>
      <c r="AA38" s="7">
        <f>RANK(Table1[[#This Row],[Apadpitve Per Capita]],Table1[Apadpitve Per Capita])</f>
        <v>37</v>
      </c>
      <c r="AB38" s="14">
        <f>Table1[[#This Row],[Column1]]</f>
        <v>71912</v>
      </c>
    </row>
    <row r="39" spans="1:28" x14ac:dyDescent="0.25">
      <c r="A39" s="8" t="s">
        <v>45</v>
      </c>
      <c r="B39" s="12">
        <v>80040</v>
      </c>
      <c r="C39" s="1">
        <v>4241507</v>
      </c>
      <c r="D39">
        <v>10</v>
      </c>
      <c r="E39">
        <v>10</v>
      </c>
      <c r="F39">
        <v>10</v>
      </c>
      <c r="G39">
        <v>110</v>
      </c>
      <c r="H39">
        <v>70</v>
      </c>
      <c r="I39">
        <v>70</v>
      </c>
      <c r="J39">
        <v>90</v>
      </c>
      <c r="K39">
        <v>90</v>
      </c>
      <c r="L39">
        <v>210</v>
      </c>
      <c r="M39">
        <v>390</v>
      </c>
      <c r="N39">
        <v>110</v>
      </c>
      <c r="O39">
        <v>320</v>
      </c>
      <c r="P39">
        <v>40</v>
      </c>
      <c r="Q39">
        <v>10</v>
      </c>
      <c r="R39">
        <v>50</v>
      </c>
      <c r="S39">
        <v>210</v>
      </c>
      <c r="T39">
        <v>10</v>
      </c>
      <c r="U39">
        <v>10</v>
      </c>
      <c r="V39">
        <v>10</v>
      </c>
      <c r="W39">
        <f>SUM(D39:V39)</f>
        <v>1830</v>
      </c>
      <c r="X39">
        <f>ROUND(W39/(C39/100000),2)</f>
        <v>43.15</v>
      </c>
      <c r="Y39">
        <f>RANK(Table1[[#This Row],[Per 100k]],Table1[Per 100k])</f>
        <v>38</v>
      </c>
      <c r="Z39" s="7">
        <f>ROUND(VLOOKUP(Table1[[#This Row],[State]],Table1[],VLOOKUP($AE$1,Sheet2!$V$5:$W$24,2,0),0)/(VLOOKUP(Table1[[#This Row],[State]],Table1[],3,0)/100000),2)</f>
        <v>43.15</v>
      </c>
      <c r="AA39" s="7">
        <f>RANK(Table1[[#This Row],[Apadpitve Per Capita]],Table1[Apadpitve Per Capita])</f>
        <v>38</v>
      </c>
      <c r="AB39" s="14">
        <f>Table1[[#This Row],[Column1]]</f>
        <v>80040</v>
      </c>
    </row>
    <row r="40" spans="1:28" x14ac:dyDescent="0.25">
      <c r="A40" s="9" t="s">
        <v>55</v>
      </c>
      <c r="B40" s="11">
        <v>75951</v>
      </c>
      <c r="C40" s="1">
        <v>3163561</v>
      </c>
      <c r="D40">
        <v>10</v>
      </c>
      <c r="E40">
        <v>10</v>
      </c>
      <c r="F40">
        <v>10</v>
      </c>
      <c r="G40">
        <v>70</v>
      </c>
      <c r="H40">
        <v>40</v>
      </c>
      <c r="I40">
        <v>70</v>
      </c>
      <c r="J40">
        <v>70</v>
      </c>
      <c r="K40">
        <v>50</v>
      </c>
      <c r="L40">
        <v>170</v>
      </c>
      <c r="M40">
        <v>320</v>
      </c>
      <c r="N40">
        <v>90</v>
      </c>
      <c r="O40">
        <v>210</v>
      </c>
      <c r="P40">
        <v>30</v>
      </c>
      <c r="Q40">
        <v>10</v>
      </c>
      <c r="R40">
        <v>30</v>
      </c>
      <c r="S40">
        <v>140</v>
      </c>
      <c r="T40">
        <v>10</v>
      </c>
      <c r="U40">
        <v>10</v>
      </c>
      <c r="V40">
        <v>10</v>
      </c>
      <c r="W40">
        <f>SUM(D40:V40)</f>
        <v>1360</v>
      </c>
      <c r="X40">
        <f>ROUND(W40/(C40/100000),2)</f>
        <v>42.99</v>
      </c>
      <c r="Y40">
        <f>RANK(Table1[[#This Row],[Per 100k]],Table1[Per 100k])</f>
        <v>39</v>
      </c>
      <c r="Z40" s="7">
        <f>ROUND(VLOOKUP(Table1[[#This Row],[State]],Table1[],VLOOKUP($AE$1,Sheet2!$V$5:$W$24,2,0),0)/(VLOOKUP(Table1[[#This Row],[State]],Table1[],3,0)/100000),2)</f>
        <v>42.99</v>
      </c>
      <c r="AA40" s="7">
        <f>RANK(Table1[[#This Row],[Apadpitve Per Capita]],Table1[Apadpitve Per Capita])</f>
        <v>39</v>
      </c>
      <c r="AB40" s="14">
        <f>Table1[[#This Row],[Column1]]</f>
        <v>75951</v>
      </c>
    </row>
    <row r="41" spans="1:28" x14ac:dyDescent="0.25">
      <c r="A41" s="9" t="s">
        <v>68</v>
      </c>
      <c r="B41" s="11">
        <v>68823</v>
      </c>
      <c r="C41" s="1">
        <v>4645318</v>
      </c>
      <c r="D41">
        <v>10</v>
      </c>
      <c r="E41">
        <v>10</v>
      </c>
      <c r="F41">
        <v>10</v>
      </c>
      <c r="G41">
        <v>90</v>
      </c>
      <c r="H41">
        <v>30</v>
      </c>
      <c r="I41">
        <v>140</v>
      </c>
      <c r="J41">
        <v>90</v>
      </c>
      <c r="K41">
        <v>90</v>
      </c>
      <c r="L41">
        <v>170</v>
      </c>
      <c r="M41">
        <v>480</v>
      </c>
      <c r="N41">
        <v>90</v>
      </c>
      <c r="O41">
        <v>390</v>
      </c>
      <c r="P41">
        <v>30</v>
      </c>
      <c r="Q41">
        <v>10</v>
      </c>
      <c r="R41">
        <v>40</v>
      </c>
      <c r="S41">
        <v>260</v>
      </c>
      <c r="T41">
        <v>10</v>
      </c>
      <c r="U41">
        <v>10</v>
      </c>
      <c r="V41">
        <v>10</v>
      </c>
      <c r="W41">
        <f>SUM(D41:V41)</f>
        <v>1970</v>
      </c>
      <c r="X41">
        <f>ROUND(W41/(C41/100000),2)</f>
        <v>42.41</v>
      </c>
      <c r="Y41">
        <f>RANK(Table1[[#This Row],[Per 100k]],Table1[Per 100k])</f>
        <v>40</v>
      </c>
      <c r="Z41" s="7">
        <f>ROUND(VLOOKUP(Table1[[#This Row],[State]],Table1[],VLOOKUP($AE$1,Sheet2!$V$5:$W$24,2,0),0)/(VLOOKUP(Table1[[#This Row],[State]],Table1[],3,0)/100000),2)</f>
        <v>42.41</v>
      </c>
      <c r="AA41" s="7">
        <f>RANK(Table1[[#This Row],[Apadpitve Per Capita]],Table1[Apadpitve Per Capita])</f>
        <v>40</v>
      </c>
      <c r="AB41" s="14">
        <f>Table1[[#This Row],[Column1]]</f>
        <v>68823</v>
      </c>
    </row>
    <row r="42" spans="1:28" x14ac:dyDescent="0.25">
      <c r="A42" s="8" t="s">
        <v>60</v>
      </c>
      <c r="B42" s="12">
        <v>73210</v>
      </c>
      <c r="C42" s="1">
        <v>1350141</v>
      </c>
      <c r="D42">
        <v>10</v>
      </c>
      <c r="E42">
        <v>10</v>
      </c>
      <c r="F42">
        <v>10</v>
      </c>
      <c r="G42">
        <v>30</v>
      </c>
      <c r="H42">
        <v>20</v>
      </c>
      <c r="I42">
        <v>20</v>
      </c>
      <c r="J42">
        <v>30</v>
      </c>
      <c r="K42">
        <v>20</v>
      </c>
      <c r="L42">
        <v>70</v>
      </c>
      <c r="M42">
        <v>110</v>
      </c>
      <c r="N42">
        <v>40</v>
      </c>
      <c r="O42">
        <v>90</v>
      </c>
      <c r="P42">
        <v>10</v>
      </c>
      <c r="Q42">
        <v>10</v>
      </c>
      <c r="R42">
        <v>20</v>
      </c>
      <c r="S42">
        <v>50</v>
      </c>
      <c r="T42">
        <v>0</v>
      </c>
      <c r="U42">
        <v>10</v>
      </c>
      <c r="V42">
        <v>10</v>
      </c>
      <c r="W42">
        <f>SUM(D42:V42)</f>
        <v>570</v>
      </c>
      <c r="X42">
        <f>ROUND(W42/(C42/100000),2)</f>
        <v>42.22</v>
      </c>
      <c r="Y42">
        <f>RANK(Table1[[#This Row],[Per 100k]],Table1[Per 100k])</f>
        <v>41</v>
      </c>
      <c r="Z42" s="7">
        <f>ROUND(VLOOKUP(Table1[[#This Row],[State]],Table1[],VLOOKUP($AE$1,Sheet2!$V$5:$W$24,2,0),0)/(VLOOKUP(Table1[[#This Row],[State]],Table1[],3,0)/100000),2)</f>
        <v>42.22</v>
      </c>
      <c r="AA42" s="7">
        <f>RANK(Table1[[#This Row],[Apadpitve Per Capita]],Table1[Apadpitve Per Capita])</f>
        <v>41</v>
      </c>
      <c r="AB42" s="14">
        <f>Table1[[#This Row],[Column1]]</f>
        <v>73210</v>
      </c>
    </row>
    <row r="43" spans="1:28" x14ac:dyDescent="0.25">
      <c r="A43" s="9" t="s">
        <v>61</v>
      </c>
      <c r="B43" s="11">
        <v>73145</v>
      </c>
      <c r="C43" s="1">
        <v>6151548</v>
      </c>
      <c r="D43">
        <v>10</v>
      </c>
      <c r="E43">
        <v>10</v>
      </c>
      <c r="F43">
        <v>10</v>
      </c>
      <c r="G43">
        <v>140</v>
      </c>
      <c r="H43">
        <v>70</v>
      </c>
      <c r="I43">
        <v>140</v>
      </c>
      <c r="J43">
        <v>140</v>
      </c>
      <c r="K43">
        <v>110</v>
      </c>
      <c r="L43">
        <v>260</v>
      </c>
      <c r="M43">
        <v>590</v>
      </c>
      <c r="N43">
        <v>170</v>
      </c>
      <c r="O43">
        <v>480</v>
      </c>
      <c r="P43">
        <v>50</v>
      </c>
      <c r="Q43">
        <v>10</v>
      </c>
      <c r="R43">
        <v>70</v>
      </c>
      <c r="S43">
        <v>260</v>
      </c>
      <c r="T43">
        <v>0</v>
      </c>
      <c r="U43">
        <v>10</v>
      </c>
      <c r="V43">
        <v>10</v>
      </c>
      <c r="W43">
        <f>SUM(D43:V43)</f>
        <v>2540</v>
      </c>
      <c r="X43">
        <f>ROUND(W43/(C43/100000),2)</f>
        <v>41.29</v>
      </c>
      <c r="Y43">
        <f>RANK(Table1[[#This Row],[Per 100k]],Table1[Per 100k])</f>
        <v>42</v>
      </c>
      <c r="Z43" s="7">
        <f>ROUND(VLOOKUP(Table1[[#This Row],[State]],Table1[],VLOOKUP($AE$1,Sheet2!$V$5:$W$24,2,0),0)/(VLOOKUP(Table1[[#This Row],[State]],Table1[],3,0)/100000),2)</f>
        <v>41.29</v>
      </c>
      <c r="AA43" s="7">
        <f>RANK(Table1[[#This Row],[Apadpitve Per Capita]],Table1[Apadpitve Per Capita])</f>
        <v>42</v>
      </c>
      <c r="AB43" s="14">
        <f>Table1[[#This Row],[Column1]]</f>
        <v>73145</v>
      </c>
    </row>
    <row r="44" spans="1:28" x14ac:dyDescent="0.25">
      <c r="A44" s="9" t="s">
        <v>65</v>
      </c>
      <c r="B44" s="11">
        <v>70620</v>
      </c>
      <c r="C44" s="1">
        <v>1826913</v>
      </c>
      <c r="D44">
        <v>10</v>
      </c>
      <c r="E44">
        <v>10</v>
      </c>
      <c r="F44">
        <v>10</v>
      </c>
      <c r="G44">
        <v>50</v>
      </c>
      <c r="H44">
        <v>20</v>
      </c>
      <c r="I44">
        <v>30</v>
      </c>
      <c r="J44">
        <v>30</v>
      </c>
      <c r="K44">
        <v>20</v>
      </c>
      <c r="L44">
        <v>90</v>
      </c>
      <c r="M44">
        <v>170</v>
      </c>
      <c r="N44">
        <v>40</v>
      </c>
      <c r="O44">
        <v>110</v>
      </c>
      <c r="P44">
        <v>20</v>
      </c>
      <c r="Q44">
        <v>10</v>
      </c>
      <c r="R44">
        <v>20</v>
      </c>
      <c r="S44">
        <v>90</v>
      </c>
      <c r="T44">
        <v>0</v>
      </c>
      <c r="U44">
        <v>10</v>
      </c>
      <c r="V44">
        <v>10</v>
      </c>
      <c r="W44">
        <f>SUM(D44:V44)</f>
        <v>750</v>
      </c>
      <c r="X44">
        <f>ROUND(W44/(C44/100000),2)</f>
        <v>41.05</v>
      </c>
      <c r="Y44">
        <f>RANK(Table1[[#This Row],[Per 100k]],Table1[Per 100k])</f>
        <v>43</v>
      </c>
      <c r="Z44" s="7">
        <f>ROUND(VLOOKUP(Table1[[#This Row],[State]],Table1[],VLOOKUP($AE$1,Sheet2!$V$5:$W$24,2,0),0)/(VLOOKUP(Table1[[#This Row],[State]],Table1[],3,0)/100000),2)</f>
        <v>41.05</v>
      </c>
      <c r="AA44" s="7">
        <f>RANK(Table1[[#This Row],[Apadpitve Per Capita]],Table1[Apadpitve Per Capita])</f>
        <v>43</v>
      </c>
      <c r="AB44" s="14">
        <f>Table1[[#This Row],[Column1]]</f>
        <v>70620</v>
      </c>
    </row>
    <row r="45" spans="1:28" x14ac:dyDescent="0.25">
      <c r="A45" s="9" t="s">
        <v>73</v>
      </c>
      <c r="B45" s="11">
        <v>61225</v>
      </c>
      <c r="C45" s="1">
        <v>1784787</v>
      </c>
      <c r="D45">
        <v>10</v>
      </c>
      <c r="E45">
        <v>10</v>
      </c>
      <c r="F45">
        <v>10</v>
      </c>
      <c r="G45">
        <v>40</v>
      </c>
      <c r="H45">
        <v>10</v>
      </c>
      <c r="I45">
        <v>40</v>
      </c>
      <c r="J45">
        <v>40</v>
      </c>
      <c r="K45">
        <v>30</v>
      </c>
      <c r="L45">
        <v>70</v>
      </c>
      <c r="M45">
        <v>140</v>
      </c>
      <c r="N45">
        <v>40</v>
      </c>
      <c r="O45">
        <v>110</v>
      </c>
      <c r="P45">
        <v>20</v>
      </c>
      <c r="Q45">
        <v>10</v>
      </c>
      <c r="R45">
        <v>10</v>
      </c>
      <c r="S45">
        <v>110</v>
      </c>
      <c r="T45">
        <v>10</v>
      </c>
      <c r="U45">
        <v>10</v>
      </c>
      <c r="V45">
        <v>10</v>
      </c>
      <c r="W45">
        <f>SUM(D45:V45)</f>
        <v>730</v>
      </c>
      <c r="X45">
        <f>ROUND(W45/(C45/100000),2)</f>
        <v>40.9</v>
      </c>
      <c r="Y45">
        <f>RANK(Table1[[#This Row],[Per 100k]],Table1[Per 100k])</f>
        <v>44</v>
      </c>
      <c r="Z45" s="7">
        <f>ROUND(VLOOKUP(Table1[[#This Row],[State]],Table1[],VLOOKUP($AE$1,Sheet2!$V$5:$W$24,2,0),0)/(VLOOKUP(Table1[[#This Row],[State]],Table1[],3,0)/100000),2)</f>
        <v>40.9</v>
      </c>
      <c r="AA45" s="7">
        <f>RANK(Table1[[#This Row],[Apadpitve Per Capita]],Table1[Apadpitve Per Capita])</f>
        <v>44</v>
      </c>
      <c r="AB45" s="14">
        <f>Table1[[#This Row],[Column1]]</f>
        <v>61225</v>
      </c>
    </row>
    <row r="46" spans="1:28" x14ac:dyDescent="0.25">
      <c r="A46" s="10" t="s">
        <v>29</v>
      </c>
      <c r="B46" s="13">
        <v>109693</v>
      </c>
      <c r="C46" s="1">
        <v>3557006</v>
      </c>
      <c r="D46">
        <v>0</v>
      </c>
      <c r="E46">
        <v>10</v>
      </c>
      <c r="F46">
        <v>10</v>
      </c>
      <c r="G46">
        <v>70</v>
      </c>
      <c r="H46">
        <v>30</v>
      </c>
      <c r="I46">
        <v>90</v>
      </c>
      <c r="J46">
        <v>70</v>
      </c>
      <c r="K46">
        <v>50</v>
      </c>
      <c r="L46">
        <v>140</v>
      </c>
      <c r="M46">
        <v>390</v>
      </c>
      <c r="N46">
        <v>90</v>
      </c>
      <c r="O46">
        <v>260</v>
      </c>
      <c r="P46">
        <v>20</v>
      </c>
      <c r="Q46">
        <v>10</v>
      </c>
      <c r="R46">
        <v>40</v>
      </c>
      <c r="S46">
        <v>140</v>
      </c>
      <c r="T46">
        <v>10</v>
      </c>
      <c r="U46">
        <v>10</v>
      </c>
      <c r="V46">
        <v>10</v>
      </c>
      <c r="W46">
        <f>SUM(D46:V46)</f>
        <v>1450</v>
      </c>
      <c r="X46">
        <f>ROUND(W46/(C46/100000),2)</f>
        <v>40.76</v>
      </c>
      <c r="Y46">
        <f>RANK(Table1[[#This Row],[Per 100k]],Table1[Per 100k])</f>
        <v>45</v>
      </c>
      <c r="Z46" s="7">
        <f>ROUND(VLOOKUP(Table1[[#This Row],[State]],Table1[],VLOOKUP($AE$1,Sheet2!$V$5:$W$24,2,0),0)/(VLOOKUP(Table1[[#This Row],[State]],Table1[],3,0)/100000),2)</f>
        <v>40.76</v>
      </c>
      <c r="AA46" s="7">
        <f>RANK(Table1[[#This Row],[Apadpitve Per Capita]],Table1[Apadpitve Per Capita])</f>
        <v>45</v>
      </c>
      <c r="AB46" s="14">
        <f>Table1[[#This Row],[Column1]]</f>
        <v>109693</v>
      </c>
    </row>
    <row r="47" spans="1:28" x14ac:dyDescent="0.25">
      <c r="A47" s="9" t="s">
        <v>70</v>
      </c>
      <c r="B47" s="11">
        <v>67110</v>
      </c>
      <c r="C47" s="1">
        <v>4477251</v>
      </c>
      <c r="D47">
        <v>10</v>
      </c>
      <c r="E47">
        <v>10</v>
      </c>
      <c r="F47">
        <v>10</v>
      </c>
      <c r="G47">
        <v>110</v>
      </c>
      <c r="H47">
        <v>30</v>
      </c>
      <c r="I47">
        <v>90</v>
      </c>
      <c r="J47">
        <v>110</v>
      </c>
      <c r="K47">
        <v>70</v>
      </c>
      <c r="L47">
        <v>170</v>
      </c>
      <c r="M47">
        <v>390</v>
      </c>
      <c r="N47">
        <v>110</v>
      </c>
      <c r="O47">
        <v>320</v>
      </c>
      <c r="P47">
        <v>30</v>
      </c>
      <c r="Q47">
        <v>10</v>
      </c>
      <c r="R47">
        <v>50</v>
      </c>
      <c r="S47">
        <v>260</v>
      </c>
      <c r="T47">
        <v>10</v>
      </c>
      <c r="U47">
        <v>10</v>
      </c>
      <c r="V47">
        <v>10</v>
      </c>
      <c r="W47">
        <f>SUM(D47:V47)</f>
        <v>1810</v>
      </c>
      <c r="X47">
        <f>ROUND(W47/(C47/100000),2)</f>
        <v>40.43</v>
      </c>
      <c r="Y47">
        <f>RANK(Table1[[#This Row],[Per 100k]],Table1[Per 100k])</f>
        <v>46</v>
      </c>
      <c r="Z47" s="7">
        <f>ROUND(VLOOKUP(Table1[[#This Row],[State]],Table1[],VLOOKUP($AE$1,Sheet2!$V$5:$W$24,2,0),0)/(VLOOKUP(Table1[[#This Row],[State]],Table1[],3,0)/100000),2)</f>
        <v>40.43</v>
      </c>
      <c r="AA47" s="7">
        <f>RANK(Table1[[#This Row],[Apadpitve Per Capita]],Table1[Apadpitve Per Capita])</f>
        <v>46</v>
      </c>
      <c r="AB47" s="14">
        <f>Table1[[#This Row],[Column1]]</f>
        <v>67110</v>
      </c>
    </row>
    <row r="48" spans="1:28" x14ac:dyDescent="0.25">
      <c r="A48" s="9" t="s">
        <v>67</v>
      </c>
      <c r="B48" s="11">
        <v>70093</v>
      </c>
      <c r="C48" s="1">
        <v>5218040</v>
      </c>
      <c r="D48">
        <v>10</v>
      </c>
      <c r="E48">
        <v>10</v>
      </c>
      <c r="F48">
        <v>10</v>
      </c>
      <c r="G48">
        <v>110</v>
      </c>
      <c r="H48">
        <v>40</v>
      </c>
      <c r="I48">
        <v>140</v>
      </c>
      <c r="J48">
        <v>110</v>
      </c>
      <c r="K48">
        <v>90</v>
      </c>
      <c r="L48">
        <v>210</v>
      </c>
      <c r="M48">
        <v>480</v>
      </c>
      <c r="N48">
        <v>110</v>
      </c>
      <c r="O48">
        <v>390</v>
      </c>
      <c r="P48">
        <v>40</v>
      </c>
      <c r="Q48">
        <v>10</v>
      </c>
      <c r="R48">
        <v>50</v>
      </c>
      <c r="S48">
        <v>260</v>
      </c>
      <c r="T48">
        <v>10</v>
      </c>
      <c r="U48">
        <v>10</v>
      </c>
      <c r="V48">
        <v>10</v>
      </c>
      <c r="W48">
        <f>SUM(D48:V48)</f>
        <v>2100</v>
      </c>
      <c r="X48">
        <f>ROUND(W48/(C48/100000),2)</f>
        <v>40.24</v>
      </c>
      <c r="Y48">
        <f>RANK(Table1[[#This Row],[Per 100k]],Table1[Per 100k])</f>
        <v>47</v>
      </c>
      <c r="Z48" s="7">
        <f>ROUND(VLOOKUP(Table1[[#This Row],[State]],Table1[],VLOOKUP($AE$1,Sheet2!$V$5:$W$24,2,0),0)/(VLOOKUP(Table1[[#This Row],[State]],Table1[],3,0)/100000),2)</f>
        <v>40.24</v>
      </c>
      <c r="AA48" s="7">
        <f>RANK(Table1[[#This Row],[Apadpitve Per Capita]],Table1[Apadpitve Per Capita])</f>
        <v>47</v>
      </c>
      <c r="AB48" s="14">
        <f>Table1[[#This Row],[Column1]]</f>
        <v>70093</v>
      </c>
    </row>
    <row r="49" spans="1:28" x14ac:dyDescent="0.25">
      <c r="A49" s="9" t="s">
        <v>64</v>
      </c>
      <c r="B49" s="11">
        <v>70959</v>
      </c>
      <c r="C49" s="1">
        <v>1080577</v>
      </c>
      <c r="D49">
        <v>0</v>
      </c>
      <c r="E49">
        <v>10</v>
      </c>
      <c r="F49">
        <v>10</v>
      </c>
      <c r="G49">
        <v>20</v>
      </c>
      <c r="H49">
        <v>10</v>
      </c>
      <c r="I49">
        <v>20</v>
      </c>
      <c r="J49">
        <v>20</v>
      </c>
      <c r="K49">
        <v>20</v>
      </c>
      <c r="L49">
        <v>40</v>
      </c>
      <c r="M49">
        <v>90</v>
      </c>
      <c r="N49">
        <v>20</v>
      </c>
      <c r="O49">
        <v>70</v>
      </c>
      <c r="P49">
        <v>10</v>
      </c>
      <c r="Q49">
        <v>10</v>
      </c>
      <c r="R49">
        <v>10</v>
      </c>
      <c r="S49">
        <v>30</v>
      </c>
      <c r="T49">
        <v>10</v>
      </c>
      <c r="U49">
        <v>10</v>
      </c>
      <c r="V49">
        <v>10</v>
      </c>
      <c r="W49">
        <f>SUM(D49:V49)</f>
        <v>420</v>
      </c>
      <c r="X49">
        <f>ROUND(W49/(C49/100000),2)</f>
        <v>38.869999999999997</v>
      </c>
      <c r="Y49">
        <f>RANK(Table1[[#This Row],[Per 100k]],Table1[Per 100k])</f>
        <v>48</v>
      </c>
      <c r="Z49" s="7">
        <f>ROUND(VLOOKUP(Table1[[#This Row],[State]],Table1[],VLOOKUP($AE$1,Sheet2!$V$5:$W$24,2,0),0)/(VLOOKUP(Table1[[#This Row],[State]],Table1[],3,0)/100000),2)</f>
        <v>38.869999999999997</v>
      </c>
      <c r="AA49" s="7">
        <f>RANK(Table1[[#This Row],[Apadpitve Per Capita]],Table1[Apadpitve Per Capita])</f>
        <v>48</v>
      </c>
      <c r="AB49" s="14">
        <f>Table1[[#This Row],[Column1]]</f>
        <v>70959</v>
      </c>
    </row>
    <row r="50" spans="1:28" x14ac:dyDescent="0.25">
      <c r="A50" s="9" t="s">
        <v>72</v>
      </c>
      <c r="B50" s="11">
        <v>64272</v>
      </c>
      <c r="C50" s="1">
        <v>3030522</v>
      </c>
      <c r="D50">
        <v>10</v>
      </c>
      <c r="E50">
        <v>10</v>
      </c>
      <c r="F50">
        <v>10</v>
      </c>
      <c r="G50">
        <v>50</v>
      </c>
      <c r="H50">
        <v>20</v>
      </c>
      <c r="I50">
        <v>70</v>
      </c>
      <c r="J50">
        <v>50</v>
      </c>
      <c r="K50">
        <v>50</v>
      </c>
      <c r="L50">
        <v>110</v>
      </c>
      <c r="M50">
        <v>260</v>
      </c>
      <c r="N50">
        <v>70</v>
      </c>
      <c r="O50">
        <v>210</v>
      </c>
      <c r="P50">
        <v>20</v>
      </c>
      <c r="Q50">
        <v>10</v>
      </c>
      <c r="R50">
        <v>30</v>
      </c>
      <c r="S50">
        <v>110</v>
      </c>
      <c r="T50">
        <v>10</v>
      </c>
      <c r="U50">
        <v>10</v>
      </c>
      <c r="V50">
        <v>10</v>
      </c>
      <c r="W50">
        <f>SUM(D50:V50)</f>
        <v>1120</v>
      </c>
      <c r="X50">
        <f>ROUND(W50/(C50/100000),2)</f>
        <v>36.96</v>
      </c>
      <c r="Y50">
        <f>RANK(Table1[[#This Row],[Per 100k]],Table1[Per 100k])</f>
        <v>49</v>
      </c>
      <c r="Z50" s="7">
        <f>ROUND(VLOOKUP(Table1[[#This Row],[State]],Table1[],VLOOKUP($AE$1,Sheet2!$V$5:$W$24,2,0),0)/(VLOOKUP(Table1[[#This Row],[State]],Table1[],3,0)/100000),2)</f>
        <v>36.96</v>
      </c>
      <c r="AA50" s="7">
        <f>RANK(Table1[[#This Row],[Apadpitve Per Capita]],Table1[Apadpitve Per Capita])</f>
        <v>49</v>
      </c>
      <c r="AB50" s="14">
        <f>Table1[[#This Row],[Column1]]</f>
        <v>64272</v>
      </c>
    </row>
    <row r="51" spans="1:28" x14ac:dyDescent="0.25">
      <c r="A51" s="9" t="s">
        <v>66</v>
      </c>
      <c r="B51" s="11">
        <v>70262</v>
      </c>
      <c r="C51" s="1">
        <v>3980783</v>
      </c>
      <c r="D51">
        <v>0</v>
      </c>
      <c r="E51">
        <v>10</v>
      </c>
      <c r="F51">
        <v>10</v>
      </c>
      <c r="G51">
        <v>70</v>
      </c>
      <c r="H51">
        <v>30</v>
      </c>
      <c r="I51">
        <v>90</v>
      </c>
      <c r="J51">
        <v>70</v>
      </c>
      <c r="K51">
        <v>50</v>
      </c>
      <c r="L51">
        <v>140</v>
      </c>
      <c r="M51">
        <v>390</v>
      </c>
      <c r="N51">
        <v>90</v>
      </c>
      <c r="O51">
        <v>260</v>
      </c>
      <c r="P51">
        <v>20</v>
      </c>
      <c r="Q51">
        <v>10</v>
      </c>
      <c r="R51">
        <v>40</v>
      </c>
      <c r="S51">
        <v>140</v>
      </c>
      <c r="T51">
        <v>10</v>
      </c>
      <c r="U51">
        <v>10</v>
      </c>
      <c r="V51">
        <v>10</v>
      </c>
      <c r="W51">
        <f>SUM(D51:V51)</f>
        <v>1450</v>
      </c>
      <c r="X51">
        <f>ROUND(W51/(C51/100000),2)</f>
        <v>36.42</v>
      </c>
      <c r="Y51">
        <f>RANK(Table1[[#This Row],[Per 100k]],Table1[Per 100k])</f>
        <v>50</v>
      </c>
      <c r="Z51" s="7">
        <f>ROUND(VLOOKUP(Table1[[#This Row],[State]],Table1[],VLOOKUP($AE$1,Sheet2!$V$5:$W$24,2,0),0)/(VLOOKUP(Table1[[#This Row],[State]],Table1[],3,0)/100000),2)</f>
        <v>36.42</v>
      </c>
      <c r="AA51" s="7">
        <f>RANK(Table1[[#This Row],[Apadpitve Per Capita]],Table1[Apadpitve Per Capita])</f>
        <v>50</v>
      </c>
      <c r="AB51" s="14">
        <f>Table1[[#This Row],[Column1]]</f>
        <v>70262</v>
      </c>
    </row>
    <row r="54" spans="1:28" x14ac:dyDescent="0.25">
      <c r="A54" s="3" t="s">
        <v>78</v>
      </c>
      <c r="B54" s="1">
        <v>328200000</v>
      </c>
      <c r="C54">
        <v>40</v>
      </c>
      <c r="D54">
        <v>210</v>
      </c>
      <c r="E54">
        <v>590</v>
      </c>
      <c r="F54">
        <v>9900</v>
      </c>
      <c r="G54">
        <v>4400</v>
      </c>
      <c r="H54">
        <v>9900</v>
      </c>
      <c r="I54">
        <v>8100</v>
      </c>
      <c r="J54">
        <v>8100</v>
      </c>
      <c r="K54">
        <v>18100</v>
      </c>
      <c r="L54">
        <v>40500</v>
      </c>
      <c r="M54">
        <v>9900</v>
      </c>
      <c r="N54">
        <v>33100</v>
      </c>
      <c r="O54">
        <v>2900</v>
      </c>
      <c r="P54">
        <v>260</v>
      </c>
      <c r="Q54">
        <v>4400</v>
      </c>
      <c r="R54">
        <v>22200</v>
      </c>
      <c r="S54">
        <v>10</v>
      </c>
      <c r="T54">
        <v>480</v>
      </c>
      <c r="U54">
        <v>390</v>
      </c>
      <c r="V54">
        <f>SUM(C54:U54)</f>
        <v>173480</v>
      </c>
      <c r="W54">
        <f>ROUND(V54/(B54/100000),2)</f>
        <v>52.86</v>
      </c>
      <c r="X54" t="s">
        <v>79</v>
      </c>
      <c r="Y54" t="e">
        <f>ROUND(VLOOKUP("US Total",$A$54:$U$54,VLOOKUP($AE$1,Sheet2!$V$5:$W$24,2,0),0)/(B54/100000),2)</f>
        <v>#REF!</v>
      </c>
      <c r="Z54" t="s">
        <v>79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810A61-EED4-4A4E-B1C1-ADFE2F8093AF}">
          <x14:formula1>
            <xm:f>Sheet2!$V$5:$V$24</xm:f>
          </x14:formula1>
          <xm:sqref>AE1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4A28-144A-4E2A-94C7-2B8B78D87091}">
  <dimension ref="B3:W66"/>
  <sheetViews>
    <sheetView workbookViewId="0">
      <selection activeCell="W5" sqref="W5:W24"/>
    </sheetView>
  </sheetViews>
  <sheetFormatPr defaultRowHeight="15" x14ac:dyDescent="0.25"/>
  <sheetData>
    <row r="3" spans="2:23" x14ac:dyDescent="0.25">
      <c r="B3" t="s">
        <v>24</v>
      </c>
      <c r="D3" t="s">
        <v>80</v>
      </c>
      <c r="E3" t="s">
        <v>81</v>
      </c>
      <c r="G3" t="s">
        <v>82</v>
      </c>
      <c r="I3" t="s">
        <v>83</v>
      </c>
      <c r="K3" t="s">
        <v>84</v>
      </c>
      <c r="L3" t="s">
        <v>85</v>
      </c>
      <c r="N3" t="s">
        <v>86</v>
      </c>
      <c r="Q3" t="s">
        <v>87</v>
      </c>
    </row>
    <row r="4" spans="2:23" x14ac:dyDescent="0.25">
      <c r="K4" t="s">
        <v>88</v>
      </c>
      <c r="Q4" t="s">
        <v>89</v>
      </c>
    </row>
    <row r="5" spans="2:23" x14ac:dyDescent="0.25">
      <c r="B5" t="s">
        <v>90</v>
      </c>
      <c r="C5">
        <v>2010</v>
      </c>
      <c r="E5" t="s">
        <v>91</v>
      </c>
      <c r="F5" t="s">
        <v>92</v>
      </c>
      <c r="G5" t="s">
        <v>93</v>
      </c>
      <c r="H5" t="s">
        <v>94</v>
      </c>
      <c r="I5" t="s">
        <v>95</v>
      </c>
      <c r="J5" t="s">
        <v>96</v>
      </c>
      <c r="K5" t="s">
        <v>97</v>
      </c>
      <c r="L5" t="s">
        <v>98</v>
      </c>
      <c r="M5">
        <v>2010</v>
      </c>
      <c r="N5" t="s">
        <v>98</v>
      </c>
      <c r="O5">
        <v>2010</v>
      </c>
      <c r="P5" t="s">
        <v>99</v>
      </c>
      <c r="V5" t="s">
        <v>3</v>
      </c>
      <c r="W5">
        <v>4</v>
      </c>
    </row>
    <row r="6" spans="2:23" x14ac:dyDescent="0.25">
      <c r="E6" t="s">
        <v>100</v>
      </c>
      <c r="P6" t="s">
        <v>101</v>
      </c>
      <c r="V6" t="s">
        <v>4</v>
      </c>
      <c r="W6">
        <v>5</v>
      </c>
    </row>
    <row r="7" spans="2:23" x14ac:dyDescent="0.25">
      <c r="B7">
        <v>1</v>
      </c>
      <c r="C7">
        <v>1</v>
      </c>
      <c r="D7" t="s">
        <v>102</v>
      </c>
      <c r="E7" s="1">
        <v>39368078</v>
      </c>
      <c r="F7" s="1">
        <v>37253956</v>
      </c>
      <c r="G7" s="2">
        <v>5.7000000000000002E-2</v>
      </c>
      <c r="H7" s="1">
        <v>2114122</v>
      </c>
      <c r="I7">
        <v>53</v>
      </c>
      <c r="J7" s="2">
        <v>0.12180000000000001</v>
      </c>
      <c r="K7" s="1">
        <v>715783</v>
      </c>
      <c r="L7" s="1">
        <v>742794</v>
      </c>
      <c r="M7" s="1">
        <v>702905</v>
      </c>
      <c r="N7" s="2">
        <v>0.1182</v>
      </c>
      <c r="O7" s="2">
        <v>0.1191</v>
      </c>
      <c r="P7" t="s">
        <v>103</v>
      </c>
      <c r="Q7" s="2">
        <v>0.1022</v>
      </c>
      <c r="V7" t="s">
        <v>5</v>
      </c>
      <c r="W7">
        <v>6</v>
      </c>
    </row>
    <row r="8" spans="2:23" x14ac:dyDescent="0.25">
      <c r="B8">
        <v>2</v>
      </c>
      <c r="C8">
        <v>2</v>
      </c>
      <c r="D8" t="s">
        <v>104</v>
      </c>
      <c r="E8" s="1">
        <v>29360759</v>
      </c>
      <c r="F8" s="1">
        <v>25145561</v>
      </c>
      <c r="G8" s="2">
        <v>0.16800000000000001</v>
      </c>
      <c r="H8" s="1">
        <v>4215198</v>
      </c>
      <c r="I8">
        <v>36</v>
      </c>
      <c r="J8" s="2">
        <v>8.2799999999999999E-2</v>
      </c>
      <c r="K8" s="1">
        <v>772652</v>
      </c>
      <c r="L8" s="1">
        <v>815577</v>
      </c>
      <c r="M8" s="1">
        <v>698488</v>
      </c>
      <c r="N8" s="2">
        <v>8.8200000000000001E-2</v>
      </c>
      <c r="O8" s="2">
        <v>8.0399999999999999E-2</v>
      </c>
      <c r="P8" s="2">
        <v>7.7999999999999996E-3</v>
      </c>
      <c r="Q8" s="2">
        <v>7.0599999999999996E-2</v>
      </c>
      <c r="V8" t="s">
        <v>6</v>
      </c>
      <c r="W8">
        <v>7</v>
      </c>
    </row>
    <row r="9" spans="2:23" x14ac:dyDescent="0.25">
      <c r="B9">
        <v>3</v>
      </c>
      <c r="C9">
        <v>4</v>
      </c>
      <c r="D9" t="s">
        <v>105</v>
      </c>
      <c r="E9" s="1">
        <v>21733312</v>
      </c>
      <c r="F9" s="1">
        <v>18801310</v>
      </c>
      <c r="G9" s="2">
        <v>0.156</v>
      </c>
      <c r="H9" s="1">
        <v>2932002</v>
      </c>
      <c r="I9">
        <v>27</v>
      </c>
      <c r="J9" s="2">
        <v>6.2100000000000002E-2</v>
      </c>
      <c r="K9" s="1">
        <v>749425</v>
      </c>
      <c r="L9" s="1">
        <v>804937</v>
      </c>
      <c r="M9" s="1">
        <v>696345</v>
      </c>
      <c r="N9" s="2">
        <v>6.5299999999999997E-2</v>
      </c>
      <c r="O9" s="2">
        <v>6.0100000000000001E-2</v>
      </c>
      <c r="P9" s="2">
        <v>5.1999999999999998E-3</v>
      </c>
      <c r="Q9" s="2">
        <v>5.3900000000000003E-2</v>
      </c>
      <c r="V9" t="s">
        <v>7</v>
      </c>
      <c r="W9">
        <v>8</v>
      </c>
    </row>
    <row r="10" spans="2:23" x14ac:dyDescent="0.25">
      <c r="B10">
        <v>4</v>
      </c>
      <c r="C10">
        <v>3</v>
      </c>
      <c r="D10" t="s">
        <v>106</v>
      </c>
      <c r="E10" s="1">
        <v>19336776</v>
      </c>
      <c r="F10" s="1">
        <v>19378102</v>
      </c>
      <c r="G10" t="s">
        <v>107</v>
      </c>
      <c r="H10" t="s">
        <v>108</v>
      </c>
      <c r="I10">
        <v>27</v>
      </c>
      <c r="J10" s="2">
        <v>6.2100000000000002E-2</v>
      </c>
      <c r="K10" s="1">
        <v>666785</v>
      </c>
      <c r="L10" s="1">
        <v>716177</v>
      </c>
      <c r="M10" s="1">
        <v>717707</v>
      </c>
      <c r="N10" s="2">
        <v>5.8099999999999999E-2</v>
      </c>
      <c r="O10" s="2">
        <v>6.1899999999999997E-2</v>
      </c>
      <c r="P10" t="s">
        <v>109</v>
      </c>
      <c r="Q10" s="2">
        <v>5.3900000000000003E-2</v>
      </c>
      <c r="V10" t="s">
        <v>8</v>
      </c>
      <c r="W10">
        <v>9</v>
      </c>
    </row>
    <row r="11" spans="2:23" x14ac:dyDescent="0.25">
      <c r="B11">
        <v>5</v>
      </c>
      <c r="C11">
        <v>6</v>
      </c>
      <c r="D11" t="s">
        <v>110</v>
      </c>
      <c r="E11" s="1">
        <v>12783254</v>
      </c>
      <c r="F11" s="1">
        <v>12702379</v>
      </c>
      <c r="G11" s="2">
        <v>6.0000000000000001E-3</v>
      </c>
      <c r="H11" s="1">
        <v>80875</v>
      </c>
      <c r="I11">
        <v>18</v>
      </c>
      <c r="J11" s="2">
        <v>4.1399999999999999E-2</v>
      </c>
      <c r="K11" s="1">
        <v>639163</v>
      </c>
      <c r="L11" s="1">
        <v>710181</v>
      </c>
      <c r="M11" s="1">
        <v>705688</v>
      </c>
      <c r="N11" s="2">
        <v>3.8399999999999997E-2</v>
      </c>
      <c r="O11" s="2">
        <v>4.0599999999999997E-2</v>
      </c>
      <c r="P11" t="s">
        <v>111</v>
      </c>
      <c r="Q11" s="2">
        <v>3.7199999999999997E-2</v>
      </c>
      <c r="V11" t="s">
        <v>9</v>
      </c>
      <c r="W11">
        <v>10</v>
      </c>
    </row>
    <row r="12" spans="2:23" x14ac:dyDescent="0.25">
      <c r="B12">
        <v>6</v>
      </c>
      <c r="C12">
        <v>5</v>
      </c>
      <c r="D12" t="s">
        <v>112</v>
      </c>
      <c r="E12" s="1">
        <v>12587530</v>
      </c>
      <c r="F12" s="1">
        <v>12830632</v>
      </c>
      <c r="G12" t="s">
        <v>113</v>
      </c>
      <c r="H12" t="s">
        <v>114</v>
      </c>
      <c r="I12">
        <v>18</v>
      </c>
      <c r="J12" s="2">
        <v>4.1399999999999999E-2</v>
      </c>
      <c r="K12" s="1">
        <v>629377</v>
      </c>
      <c r="L12" s="1">
        <v>699307</v>
      </c>
      <c r="M12" s="1">
        <v>712813</v>
      </c>
      <c r="N12" s="2">
        <v>3.78E-2</v>
      </c>
      <c r="O12" s="2">
        <v>4.1000000000000002E-2</v>
      </c>
      <c r="P12" t="s">
        <v>115</v>
      </c>
      <c r="Q12" s="2">
        <v>3.7199999999999997E-2</v>
      </c>
      <c r="V12" t="s">
        <v>10</v>
      </c>
      <c r="W12">
        <v>11</v>
      </c>
    </row>
    <row r="13" spans="2:23" x14ac:dyDescent="0.25">
      <c r="B13">
        <v>7</v>
      </c>
      <c r="C13">
        <v>7</v>
      </c>
      <c r="D13" t="s">
        <v>116</v>
      </c>
      <c r="E13" s="1">
        <v>11693217</v>
      </c>
      <c r="F13" s="1">
        <v>11536504</v>
      </c>
      <c r="G13" s="2">
        <v>1.4E-2</v>
      </c>
      <c r="H13" s="1">
        <v>156713</v>
      </c>
      <c r="I13">
        <v>16</v>
      </c>
      <c r="J13" s="2">
        <v>3.6799999999999999E-2</v>
      </c>
      <c r="K13" s="1">
        <v>649623</v>
      </c>
      <c r="L13" s="1">
        <v>730826</v>
      </c>
      <c r="M13" s="1">
        <v>721032</v>
      </c>
      <c r="N13" s="2">
        <v>3.5099999999999999E-2</v>
      </c>
      <c r="O13" s="2">
        <v>3.6900000000000002E-2</v>
      </c>
      <c r="P13" t="s">
        <v>117</v>
      </c>
      <c r="Q13" s="2">
        <v>3.3500000000000002E-2</v>
      </c>
      <c r="V13" t="s">
        <v>11</v>
      </c>
      <c r="W13">
        <v>12</v>
      </c>
    </row>
    <row r="14" spans="2:23" x14ac:dyDescent="0.25">
      <c r="B14">
        <v>8</v>
      </c>
      <c r="C14">
        <v>9</v>
      </c>
      <c r="D14" t="s">
        <v>118</v>
      </c>
      <c r="E14" s="1">
        <v>10710017</v>
      </c>
      <c r="F14" s="1">
        <v>9687653</v>
      </c>
      <c r="G14" s="2">
        <v>0.106</v>
      </c>
      <c r="H14" s="1">
        <v>1022364</v>
      </c>
      <c r="I14">
        <v>14</v>
      </c>
      <c r="J14" s="2">
        <v>3.2199999999999999E-2</v>
      </c>
      <c r="K14" s="1">
        <v>669376</v>
      </c>
      <c r="L14" s="1">
        <v>765001</v>
      </c>
      <c r="M14" s="1">
        <v>691975</v>
      </c>
      <c r="N14" s="2">
        <v>3.2199999999999999E-2</v>
      </c>
      <c r="O14" s="2">
        <v>3.1E-2</v>
      </c>
      <c r="P14" s="2">
        <v>1.1999999999999999E-3</v>
      </c>
      <c r="Q14" s="2">
        <v>2.9700000000000001E-2</v>
      </c>
      <c r="V14" t="s">
        <v>12</v>
      </c>
      <c r="W14">
        <v>13</v>
      </c>
    </row>
    <row r="15" spans="2:23" x14ac:dyDescent="0.25">
      <c r="B15">
        <v>9</v>
      </c>
      <c r="C15">
        <v>10</v>
      </c>
      <c r="D15" t="s">
        <v>119</v>
      </c>
      <c r="E15" s="1">
        <v>10600823</v>
      </c>
      <c r="F15" s="1">
        <v>9535483</v>
      </c>
      <c r="G15" s="2">
        <v>0.112</v>
      </c>
      <c r="H15" s="1">
        <v>1065340</v>
      </c>
      <c r="I15">
        <v>13</v>
      </c>
      <c r="J15" s="2">
        <v>2.9899999999999999E-2</v>
      </c>
      <c r="K15" s="1">
        <v>706722</v>
      </c>
      <c r="L15" s="1">
        <v>815448</v>
      </c>
      <c r="M15" s="1">
        <v>733499</v>
      </c>
      <c r="N15" s="2">
        <v>3.1800000000000002E-2</v>
      </c>
      <c r="O15" s="2">
        <v>3.0499999999999999E-2</v>
      </c>
      <c r="P15" s="2">
        <v>1.2999999999999999E-3</v>
      </c>
      <c r="Q15" s="2">
        <v>2.7900000000000001E-2</v>
      </c>
      <c r="V15" t="s">
        <v>13</v>
      </c>
      <c r="W15">
        <v>14</v>
      </c>
    </row>
    <row r="16" spans="2:23" x14ac:dyDescent="0.25">
      <c r="B16">
        <v>10</v>
      </c>
      <c r="C16">
        <v>8</v>
      </c>
      <c r="D16" t="s">
        <v>120</v>
      </c>
      <c r="E16" s="1">
        <v>9966555</v>
      </c>
      <c r="F16" s="1">
        <v>9883640</v>
      </c>
      <c r="G16" s="2">
        <v>8.0000000000000002E-3</v>
      </c>
      <c r="H16" s="1">
        <v>82915</v>
      </c>
      <c r="I16">
        <v>14</v>
      </c>
      <c r="J16" s="2">
        <v>3.2199999999999999E-2</v>
      </c>
      <c r="K16" s="1">
        <v>622910</v>
      </c>
      <c r="L16" s="1">
        <v>711897</v>
      </c>
      <c r="M16" s="1">
        <v>705974</v>
      </c>
      <c r="N16" s="2">
        <v>2.9899999999999999E-2</v>
      </c>
      <c r="O16" s="2">
        <v>3.1600000000000003E-2</v>
      </c>
      <c r="P16" t="s">
        <v>121</v>
      </c>
      <c r="Q16" s="2">
        <v>2.9700000000000001E-2</v>
      </c>
      <c r="V16" t="s">
        <v>14</v>
      </c>
      <c r="W16">
        <v>15</v>
      </c>
    </row>
    <row r="17" spans="2:23" x14ac:dyDescent="0.25">
      <c r="B17">
        <v>11</v>
      </c>
      <c r="C17">
        <v>11</v>
      </c>
      <c r="D17" t="s">
        <v>122</v>
      </c>
      <c r="E17" s="1">
        <v>8882371</v>
      </c>
      <c r="F17" s="1">
        <v>8791894</v>
      </c>
      <c r="G17" s="2">
        <v>0.01</v>
      </c>
      <c r="H17" s="1">
        <v>90477</v>
      </c>
      <c r="I17">
        <v>12</v>
      </c>
      <c r="J17" s="2">
        <v>2.76E-2</v>
      </c>
      <c r="K17" s="1">
        <v>634455</v>
      </c>
      <c r="L17" s="1">
        <v>740198</v>
      </c>
      <c r="M17" s="1">
        <v>732658</v>
      </c>
      <c r="N17" s="2">
        <v>2.6700000000000002E-2</v>
      </c>
      <c r="O17" s="2">
        <v>2.81E-2</v>
      </c>
      <c r="P17" t="s">
        <v>123</v>
      </c>
      <c r="Q17" s="2">
        <v>2.5999999999999999E-2</v>
      </c>
      <c r="V17" t="s">
        <v>15</v>
      </c>
      <c r="W17">
        <v>16</v>
      </c>
    </row>
    <row r="18" spans="2:23" x14ac:dyDescent="0.25">
      <c r="B18">
        <v>12</v>
      </c>
      <c r="C18">
        <v>12</v>
      </c>
      <c r="D18" t="s">
        <v>124</v>
      </c>
      <c r="E18" s="1">
        <v>8590563</v>
      </c>
      <c r="F18" s="1">
        <v>8001024</v>
      </c>
      <c r="G18" s="2">
        <v>7.3999999999999996E-2</v>
      </c>
      <c r="H18" s="1">
        <v>589539</v>
      </c>
      <c r="I18">
        <v>11</v>
      </c>
      <c r="J18" s="2">
        <v>2.53E-2</v>
      </c>
      <c r="K18" s="1">
        <v>660813</v>
      </c>
      <c r="L18" s="1">
        <v>780960</v>
      </c>
      <c r="M18" s="1">
        <v>727366</v>
      </c>
      <c r="N18" s="2">
        <v>2.58E-2</v>
      </c>
      <c r="O18" s="2">
        <v>2.5600000000000001E-2</v>
      </c>
      <c r="P18" s="2">
        <v>2.0000000000000001E-4</v>
      </c>
      <c r="Q18" s="2">
        <v>2.4199999999999999E-2</v>
      </c>
      <c r="V18" t="s">
        <v>16</v>
      </c>
      <c r="W18">
        <v>17</v>
      </c>
    </row>
    <row r="19" spans="2:23" x14ac:dyDescent="0.25">
      <c r="B19">
        <v>13</v>
      </c>
      <c r="C19">
        <v>13</v>
      </c>
      <c r="D19" t="s">
        <v>125</v>
      </c>
      <c r="E19" s="1">
        <v>7693612</v>
      </c>
      <c r="F19" s="1">
        <v>6724540</v>
      </c>
      <c r="G19" s="2">
        <v>0.14399999999999999</v>
      </c>
      <c r="H19" s="1">
        <v>969072</v>
      </c>
      <c r="I19">
        <v>10</v>
      </c>
      <c r="J19" s="2">
        <v>2.3E-2</v>
      </c>
      <c r="K19" s="1">
        <v>641134</v>
      </c>
      <c r="L19" s="1">
        <v>769361</v>
      </c>
      <c r="M19" s="1">
        <v>672454</v>
      </c>
      <c r="N19" s="2">
        <v>2.3099999999999999E-2</v>
      </c>
      <c r="O19" s="2">
        <v>2.1499999999999998E-2</v>
      </c>
      <c r="P19" s="2">
        <v>1.6000000000000001E-3</v>
      </c>
      <c r="Q19" s="2">
        <v>2.23E-2</v>
      </c>
      <c r="V19" t="s">
        <v>17</v>
      </c>
      <c r="W19">
        <v>18</v>
      </c>
    </row>
    <row r="20" spans="2:23" x14ac:dyDescent="0.25">
      <c r="B20">
        <v>14</v>
      </c>
      <c r="C20">
        <v>16</v>
      </c>
      <c r="D20" t="s">
        <v>126</v>
      </c>
      <c r="E20" s="1">
        <v>7421401</v>
      </c>
      <c r="F20" s="1">
        <v>6392017</v>
      </c>
      <c r="G20" s="2">
        <v>0.161</v>
      </c>
      <c r="H20" s="1">
        <v>1029384</v>
      </c>
      <c r="I20">
        <v>9</v>
      </c>
      <c r="J20" s="2">
        <v>2.07E-2</v>
      </c>
      <c r="K20" s="1">
        <v>674673</v>
      </c>
      <c r="L20" s="1">
        <v>824600</v>
      </c>
      <c r="M20" s="1">
        <v>710224</v>
      </c>
      <c r="N20" s="2">
        <v>2.23E-2</v>
      </c>
      <c r="O20" s="2">
        <v>2.0400000000000001E-2</v>
      </c>
      <c r="P20" s="2">
        <v>1.9E-3</v>
      </c>
      <c r="Q20" s="2">
        <v>2.0400000000000001E-2</v>
      </c>
      <c r="V20" t="s">
        <v>18</v>
      </c>
      <c r="W20">
        <v>19</v>
      </c>
    </row>
    <row r="21" spans="2:23" x14ac:dyDescent="0.25">
      <c r="B21">
        <v>15</v>
      </c>
      <c r="C21">
        <v>14</v>
      </c>
      <c r="D21" t="s">
        <v>127</v>
      </c>
      <c r="E21" s="1">
        <v>6893574</v>
      </c>
      <c r="F21" s="1">
        <v>6547629</v>
      </c>
      <c r="G21" s="2">
        <v>5.2999999999999999E-2</v>
      </c>
      <c r="H21" s="1">
        <v>345945</v>
      </c>
      <c r="I21">
        <v>9</v>
      </c>
      <c r="J21" s="2">
        <v>2.07E-2</v>
      </c>
      <c r="K21" s="1">
        <v>626689</v>
      </c>
      <c r="L21" s="1">
        <v>765953</v>
      </c>
      <c r="M21" s="1">
        <v>727514</v>
      </c>
      <c r="N21" s="2">
        <v>2.07E-2</v>
      </c>
      <c r="O21" s="2">
        <v>2.0899999999999998E-2</v>
      </c>
      <c r="P21" t="s">
        <v>128</v>
      </c>
      <c r="Q21" s="2">
        <v>2.0400000000000001E-2</v>
      </c>
      <c r="V21" t="s">
        <v>19</v>
      </c>
      <c r="W21">
        <v>20</v>
      </c>
    </row>
    <row r="22" spans="2:23" x14ac:dyDescent="0.25">
      <c r="B22">
        <v>16</v>
      </c>
      <c r="C22">
        <v>17</v>
      </c>
      <c r="D22" t="s">
        <v>129</v>
      </c>
      <c r="E22" s="1">
        <v>6886834</v>
      </c>
      <c r="F22" s="1">
        <v>6346105</v>
      </c>
      <c r="G22" s="2">
        <v>8.5000000000000006E-2</v>
      </c>
      <c r="H22" s="1">
        <v>540729</v>
      </c>
      <c r="I22">
        <v>9</v>
      </c>
      <c r="J22" s="2">
        <v>2.07E-2</v>
      </c>
      <c r="K22" s="1">
        <v>626076</v>
      </c>
      <c r="L22" s="1">
        <v>765204</v>
      </c>
      <c r="M22" s="1">
        <v>705123</v>
      </c>
      <c r="N22" s="2">
        <v>2.07E-2</v>
      </c>
      <c r="O22" s="2">
        <v>2.0299999999999999E-2</v>
      </c>
      <c r="P22" s="2">
        <v>4.0000000000000002E-4</v>
      </c>
      <c r="Q22" s="2">
        <v>2.0400000000000001E-2</v>
      </c>
      <c r="V22" t="s">
        <v>20</v>
      </c>
      <c r="W22">
        <v>21</v>
      </c>
    </row>
    <row r="23" spans="2:23" x14ac:dyDescent="0.25">
      <c r="B23">
        <v>17</v>
      </c>
      <c r="C23">
        <v>15</v>
      </c>
      <c r="D23" t="s">
        <v>130</v>
      </c>
      <c r="E23" s="1">
        <v>6754953</v>
      </c>
      <c r="F23" s="1">
        <v>6483802</v>
      </c>
      <c r="G23" s="2">
        <v>4.2000000000000003E-2</v>
      </c>
      <c r="H23" s="1">
        <v>271151</v>
      </c>
      <c r="I23">
        <v>9</v>
      </c>
      <c r="J23" s="2">
        <v>2.07E-2</v>
      </c>
      <c r="K23" s="1">
        <v>614087</v>
      </c>
      <c r="L23" s="1">
        <v>750550</v>
      </c>
      <c r="M23" s="1">
        <v>720422</v>
      </c>
      <c r="N23" s="2">
        <v>2.0299999999999999E-2</v>
      </c>
      <c r="O23" s="2">
        <v>2.07E-2</v>
      </c>
      <c r="P23" t="s">
        <v>131</v>
      </c>
      <c r="Q23" s="2">
        <v>2.0400000000000001E-2</v>
      </c>
      <c r="V23" t="s">
        <v>21</v>
      </c>
      <c r="W23">
        <v>22</v>
      </c>
    </row>
    <row r="24" spans="2:23" x14ac:dyDescent="0.25">
      <c r="B24">
        <v>18</v>
      </c>
      <c r="C24">
        <v>18</v>
      </c>
      <c r="D24" t="s">
        <v>132</v>
      </c>
      <c r="E24" s="1">
        <v>6151548</v>
      </c>
      <c r="F24" s="1">
        <v>5988927</v>
      </c>
      <c r="G24" s="2">
        <v>2.7E-2</v>
      </c>
      <c r="H24" s="1">
        <v>162621</v>
      </c>
      <c r="I24">
        <v>8</v>
      </c>
      <c r="J24" s="2">
        <v>1.84E-2</v>
      </c>
      <c r="K24" s="1">
        <v>615155</v>
      </c>
      <c r="L24" s="1">
        <v>768944</v>
      </c>
      <c r="M24" s="1">
        <v>748616</v>
      </c>
      <c r="N24" s="2">
        <v>1.8499999999999999E-2</v>
      </c>
      <c r="O24" s="2">
        <v>1.9099999999999999E-2</v>
      </c>
      <c r="P24" t="s">
        <v>133</v>
      </c>
      <c r="Q24" s="2">
        <v>1.8599999999999998E-2</v>
      </c>
      <c r="V24" t="s">
        <v>134</v>
      </c>
      <c r="W24">
        <v>23</v>
      </c>
    </row>
    <row r="25" spans="2:23" x14ac:dyDescent="0.25">
      <c r="B25">
        <v>19</v>
      </c>
      <c r="C25">
        <v>19</v>
      </c>
      <c r="D25" t="s">
        <v>135</v>
      </c>
      <c r="E25" s="1">
        <v>6055802</v>
      </c>
      <c r="F25" s="1">
        <v>5773552</v>
      </c>
      <c r="G25" s="2">
        <v>4.9000000000000002E-2</v>
      </c>
      <c r="H25" s="1">
        <v>282250</v>
      </c>
      <c r="I25">
        <v>8</v>
      </c>
      <c r="J25" s="2">
        <v>1.84E-2</v>
      </c>
      <c r="K25" s="1">
        <v>605580</v>
      </c>
      <c r="L25" s="1">
        <v>756975</v>
      </c>
      <c r="M25" s="1">
        <v>721694</v>
      </c>
      <c r="N25" s="2">
        <v>1.8200000000000001E-2</v>
      </c>
      <c r="O25" s="2">
        <v>1.8499999999999999E-2</v>
      </c>
      <c r="P25" t="s">
        <v>136</v>
      </c>
      <c r="Q25" s="2">
        <v>1.8599999999999998E-2</v>
      </c>
    </row>
    <row r="26" spans="2:23" x14ac:dyDescent="0.25">
      <c r="B26">
        <v>20</v>
      </c>
      <c r="C26">
        <v>20</v>
      </c>
      <c r="D26" t="s">
        <v>137</v>
      </c>
      <c r="E26" s="1">
        <v>5832655</v>
      </c>
      <c r="F26" s="1">
        <v>5686986</v>
      </c>
      <c r="G26" s="2">
        <v>2.5999999999999999E-2</v>
      </c>
      <c r="H26" s="1">
        <v>145669</v>
      </c>
      <c r="I26">
        <v>8</v>
      </c>
      <c r="J26" s="2">
        <v>1.84E-2</v>
      </c>
      <c r="K26" s="1">
        <v>583266</v>
      </c>
      <c r="L26" s="1">
        <v>729082</v>
      </c>
      <c r="M26" s="1">
        <v>710873</v>
      </c>
      <c r="N26" s="2">
        <v>1.7500000000000002E-2</v>
      </c>
      <c r="O26" s="2">
        <v>1.8200000000000001E-2</v>
      </c>
      <c r="P26" t="s">
        <v>133</v>
      </c>
      <c r="Q26" s="2">
        <v>1.8599999999999998E-2</v>
      </c>
    </row>
    <row r="27" spans="2:23" x14ac:dyDescent="0.25">
      <c r="B27">
        <v>21</v>
      </c>
      <c r="C27">
        <v>22</v>
      </c>
      <c r="D27" t="s">
        <v>138</v>
      </c>
      <c r="E27" s="1">
        <v>5807719</v>
      </c>
      <c r="F27" s="1">
        <v>5029196</v>
      </c>
      <c r="G27" s="2">
        <v>0.155</v>
      </c>
      <c r="H27" s="1">
        <v>778523</v>
      </c>
      <c r="I27">
        <v>7</v>
      </c>
      <c r="J27" s="2">
        <v>1.61E-2</v>
      </c>
      <c r="K27" s="1">
        <v>645302</v>
      </c>
      <c r="L27" s="1">
        <v>829674</v>
      </c>
      <c r="M27" s="1">
        <v>718457</v>
      </c>
      <c r="N27" s="2">
        <v>1.7399999999999999E-2</v>
      </c>
      <c r="O27" s="2">
        <v>1.61E-2</v>
      </c>
      <c r="P27" s="2">
        <v>1.4E-3</v>
      </c>
      <c r="Q27" s="2">
        <v>1.67E-2</v>
      </c>
    </row>
    <row r="28" spans="2:23" x14ac:dyDescent="0.25">
      <c r="B28">
        <v>22</v>
      </c>
      <c r="C28">
        <v>21</v>
      </c>
      <c r="D28" t="s">
        <v>139</v>
      </c>
      <c r="E28" s="1">
        <v>5657342</v>
      </c>
      <c r="F28" s="1">
        <v>5303925</v>
      </c>
      <c r="G28" s="2">
        <v>6.7000000000000004E-2</v>
      </c>
      <c r="H28" s="1">
        <v>353417</v>
      </c>
      <c r="I28">
        <v>8</v>
      </c>
      <c r="J28" s="2">
        <v>1.84E-2</v>
      </c>
      <c r="K28" s="1">
        <v>565734</v>
      </c>
      <c r="L28" s="1">
        <v>707168</v>
      </c>
      <c r="M28" s="1">
        <v>662991</v>
      </c>
      <c r="N28" s="2">
        <v>1.7000000000000001E-2</v>
      </c>
      <c r="O28" s="2">
        <v>1.7000000000000001E-2</v>
      </c>
      <c r="P28" s="2">
        <v>0</v>
      </c>
      <c r="Q28" s="2">
        <v>1.8599999999999998E-2</v>
      </c>
    </row>
    <row r="29" spans="2:23" x14ac:dyDescent="0.25">
      <c r="B29">
        <v>23</v>
      </c>
      <c r="C29">
        <v>24</v>
      </c>
      <c r="D29" t="s">
        <v>140</v>
      </c>
      <c r="E29" s="1">
        <v>5218040</v>
      </c>
      <c r="F29" s="1">
        <v>4625364</v>
      </c>
      <c r="G29" s="2">
        <v>0.128</v>
      </c>
      <c r="H29" s="1">
        <v>592676</v>
      </c>
      <c r="I29">
        <v>7</v>
      </c>
      <c r="J29" s="2">
        <v>1.61E-2</v>
      </c>
      <c r="K29" s="1">
        <v>579782</v>
      </c>
      <c r="L29" s="1">
        <v>745434</v>
      </c>
      <c r="M29" s="1">
        <v>660766</v>
      </c>
      <c r="N29" s="2">
        <v>1.5699999999999999E-2</v>
      </c>
      <c r="O29" s="2">
        <v>1.4800000000000001E-2</v>
      </c>
      <c r="P29" s="2">
        <v>8.9999999999999998E-4</v>
      </c>
      <c r="Q29" s="2">
        <v>1.67E-2</v>
      </c>
    </row>
    <row r="30" spans="2:23" x14ac:dyDescent="0.25">
      <c r="B30">
        <v>24</v>
      </c>
      <c r="C30">
        <v>23</v>
      </c>
      <c r="D30" t="s">
        <v>141</v>
      </c>
      <c r="E30" s="1">
        <v>4921532</v>
      </c>
      <c r="F30" s="1">
        <v>4779736</v>
      </c>
      <c r="G30" s="2">
        <v>0.03</v>
      </c>
      <c r="H30" s="1">
        <v>141796</v>
      </c>
      <c r="I30">
        <v>7</v>
      </c>
      <c r="J30" s="2">
        <v>1.61E-2</v>
      </c>
      <c r="K30" s="1">
        <v>546837</v>
      </c>
      <c r="L30" s="1">
        <v>703076</v>
      </c>
      <c r="M30" s="1">
        <v>682819</v>
      </c>
      <c r="N30" s="2">
        <v>1.4800000000000001E-2</v>
      </c>
      <c r="O30" s="2">
        <v>1.5299999999999999E-2</v>
      </c>
      <c r="P30" t="s">
        <v>142</v>
      </c>
      <c r="Q30" s="2">
        <v>1.67E-2</v>
      </c>
    </row>
    <row r="31" spans="2:23" x14ac:dyDescent="0.25">
      <c r="B31">
        <v>25</v>
      </c>
      <c r="C31">
        <v>25</v>
      </c>
      <c r="D31" t="s">
        <v>143</v>
      </c>
      <c r="E31" s="1">
        <v>4645318</v>
      </c>
      <c r="F31" s="1">
        <v>4533372</v>
      </c>
      <c r="G31" s="2">
        <v>2.5000000000000001E-2</v>
      </c>
      <c r="H31" s="1">
        <v>111946</v>
      </c>
      <c r="I31">
        <v>6</v>
      </c>
      <c r="J31" s="2">
        <v>1.38E-2</v>
      </c>
      <c r="K31" s="1">
        <v>580665</v>
      </c>
      <c r="L31" s="1">
        <v>774220</v>
      </c>
      <c r="M31" s="1">
        <v>755562</v>
      </c>
      <c r="N31" s="2">
        <v>1.3899999999999999E-2</v>
      </c>
      <c r="O31" s="2">
        <v>1.4500000000000001E-2</v>
      </c>
      <c r="P31" t="s">
        <v>142</v>
      </c>
      <c r="Q31" s="2">
        <v>1.49E-2</v>
      </c>
    </row>
    <row r="32" spans="2:23" x14ac:dyDescent="0.25">
      <c r="B32">
        <v>26</v>
      </c>
      <c r="C32">
        <v>26</v>
      </c>
      <c r="D32" t="s">
        <v>144</v>
      </c>
      <c r="E32" s="1">
        <v>4477251</v>
      </c>
      <c r="F32" s="1">
        <v>4339367</v>
      </c>
      <c r="G32" s="2">
        <v>3.2000000000000001E-2</v>
      </c>
      <c r="H32" s="1">
        <v>137884</v>
      </c>
      <c r="I32">
        <v>6</v>
      </c>
      <c r="J32" s="2">
        <v>1.38E-2</v>
      </c>
      <c r="K32" s="1">
        <v>559656</v>
      </c>
      <c r="L32" s="1">
        <v>746209</v>
      </c>
      <c r="M32" s="1">
        <v>723228</v>
      </c>
      <c r="N32" s="2">
        <v>1.34E-2</v>
      </c>
      <c r="O32" s="2">
        <v>1.3899999999999999E-2</v>
      </c>
      <c r="P32" t="s">
        <v>131</v>
      </c>
      <c r="Q32" s="2">
        <v>1.49E-2</v>
      </c>
    </row>
    <row r="33" spans="2:17" x14ac:dyDescent="0.25">
      <c r="B33">
        <v>27</v>
      </c>
      <c r="C33">
        <v>27</v>
      </c>
      <c r="D33" t="s">
        <v>145</v>
      </c>
      <c r="E33" s="1">
        <v>4241507</v>
      </c>
      <c r="F33" s="1">
        <v>3831074</v>
      </c>
      <c r="G33" s="2">
        <v>0.107</v>
      </c>
      <c r="H33" s="1">
        <v>410433</v>
      </c>
      <c r="I33">
        <v>5</v>
      </c>
      <c r="J33" s="2">
        <v>1.15E-2</v>
      </c>
      <c r="K33" s="1">
        <v>605930</v>
      </c>
      <c r="L33" s="1">
        <v>848301</v>
      </c>
      <c r="M33" s="1">
        <v>766215</v>
      </c>
      <c r="N33" s="2">
        <v>1.2699999999999999E-2</v>
      </c>
      <c r="O33" s="2">
        <v>1.2200000000000001E-2</v>
      </c>
      <c r="P33" s="2">
        <v>5.0000000000000001E-4</v>
      </c>
      <c r="Q33" s="2">
        <v>1.2999999999999999E-2</v>
      </c>
    </row>
    <row r="34" spans="2:17" x14ac:dyDescent="0.25">
      <c r="B34">
        <v>28</v>
      </c>
      <c r="C34">
        <v>28</v>
      </c>
      <c r="D34" t="s">
        <v>146</v>
      </c>
      <c r="E34" s="1">
        <v>3980783</v>
      </c>
      <c r="F34" s="1">
        <v>3751351</v>
      </c>
      <c r="G34" s="2">
        <v>6.0999999999999999E-2</v>
      </c>
      <c r="H34" s="1">
        <v>229432</v>
      </c>
      <c r="I34">
        <v>5</v>
      </c>
      <c r="J34" s="2">
        <v>1.15E-2</v>
      </c>
      <c r="K34" s="1">
        <v>568683</v>
      </c>
      <c r="L34" s="1">
        <v>796157</v>
      </c>
      <c r="M34" s="1">
        <v>750270</v>
      </c>
      <c r="N34" s="2">
        <v>1.2E-2</v>
      </c>
      <c r="O34" s="2">
        <v>1.2E-2</v>
      </c>
      <c r="P34" t="s">
        <v>147</v>
      </c>
      <c r="Q34" s="2">
        <v>1.2999999999999999E-2</v>
      </c>
    </row>
    <row r="35" spans="2:17" x14ac:dyDescent="0.25">
      <c r="B35">
        <v>29</v>
      </c>
      <c r="C35">
        <v>30</v>
      </c>
      <c r="D35" t="s">
        <v>148</v>
      </c>
      <c r="E35" s="1">
        <v>3557006</v>
      </c>
      <c r="F35" s="1">
        <v>3574097</v>
      </c>
      <c r="G35" t="s">
        <v>149</v>
      </c>
      <c r="H35" t="s">
        <v>150</v>
      </c>
      <c r="I35">
        <v>5</v>
      </c>
      <c r="J35" s="2">
        <v>1.15E-2</v>
      </c>
      <c r="K35" s="1">
        <v>508144</v>
      </c>
      <c r="L35" s="1">
        <v>711401</v>
      </c>
      <c r="M35" s="1">
        <v>714819</v>
      </c>
      <c r="N35" s="2">
        <v>1.0699999999999999E-2</v>
      </c>
      <c r="O35" s="2">
        <v>1.14E-2</v>
      </c>
      <c r="P35" t="s">
        <v>133</v>
      </c>
      <c r="Q35" s="2">
        <v>1.2999999999999999E-2</v>
      </c>
    </row>
    <row r="36" spans="2:17" x14ac:dyDescent="0.25">
      <c r="B36">
        <v>30</v>
      </c>
      <c r="C36">
        <v>35</v>
      </c>
      <c r="D36" t="s">
        <v>151</v>
      </c>
      <c r="E36" s="1">
        <v>3249879</v>
      </c>
      <c r="F36" s="1">
        <v>2763885</v>
      </c>
      <c r="G36" s="2">
        <v>0.17599999999999999</v>
      </c>
      <c r="H36" s="1">
        <v>485994</v>
      </c>
      <c r="I36">
        <v>4</v>
      </c>
      <c r="J36" s="2">
        <v>9.1999999999999998E-3</v>
      </c>
      <c r="K36" s="1">
        <v>541647</v>
      </c>
      <c r="L36" s="1">
        <v>812470</v>
      </c>
      <c r="M36" s="1">
        <v>690971</v>
      </c>
      <c r="N36" s="2">
        <v>9.7999999999999997E-3</v>
      </c>
      <c r="O36" s="2">
        <v>8.8000000000000005E-3</v>
      </c>
      <c r="P36" s="2">
        <v>8.9999999999999998E-4</v>
      </c>
      <c r="Q36" s="2">
        <v>1.12E-2</v>
      </c>
    </row>
    <row r="37" spans="2:17" x14ac:dyDescent="0.25">
      <c r="B37">
        <v>31</v>
      </c>
      <c r="C37">
        <v>29</v>
      </c>
      <c r="D37" t="s">
        <v>152</v>
      </c>
      <c r="E37" t="s">
        <v>153</v>
      </c>
      <c r="F37" s="1">
        <v>3725789</v>
      </c>
      <c r="G37" t="s">
        <v>154</v>
      </c>
      <c r="H37" t="s">
        <v>155</v>
      </c>
      <c r="I37" t="s">
        <v>156</v>
      </c>
      <c r="K37" t="s">
        <v>157</v>
      </c>
      <c r="L37" s="1">
        <v>3193694</v>
      </c>
      <c r="M37" s="1">
        <v>3725789</v>
      </c>
      <c r="N37" s="2">
        <v>9.5999999999999992E-3</v>
      </c>
      <c r="O37" s="2">
        <v>1.1900000000000001E-2</v>
      </c>
      <c r="P37" t="s">
        <v>158</v>
      </c>
      <c r="Q37" t="s">
        <v>157</v>
      </c>
    </row>
    <row r="38" spans="2:17" x14ac:dyDescent="0.25">
      <c r="B38">
        <v>32</v>
      </c>
      <c r="C38">
        <v>31</v>
      </c>
      <c r="D38" t="s">
        <v>159</v>
      </c>
      <c r="E38" s="1">
        <v>3163561</v>
      </c>
      <c r="F38" s="1">
        <v>3046355</v>
      </c>
      <c r="G38" s="2">
        <v>3.7999999999999999E-2</v>
      </c>
      <c r="H38" s="1">
        <v>117206</v>
      </c>
      <c r="I38">
        <v>4</v>
      </c>
      <c r="J38" s="2">
        <v>9.1999999999999998E-3</v>
      </c>
      <c r="K38" s="1">
        <v>527260</v>
      </c>
      <c r="L38" s="1">
        <v>790890</v>
      </c>
      <c r="M38" s="1">
        <v>761589</v>
      </c>
      <c r="N38" s="2">
        <v>9.4999999999999998E-3</v>
      </c>
      <c r="O38" s="2">
        <v>9.7000000000000003E-3</v>
      </c>
      <c r="P38" t="s">
        <v>128</v>
      </c>
      <c r="Q38" s="2">
        <v>1.12E-2</v>
      </c>
    </row>
    <row r="39" spans="2:17" x14ac:dyDescent="0.25">
      <c r="B39">
        <v>33</v>
      </c>
      <c r="C39">
        <v>36</v>
      </c>
      <c r="D39" t="s">
        <v>160</v>
      </c>
      <c r="E39" s="1">
        <v>3138259</v>
      </c>
      <c r="F39" s="1">
        <v>2700551</v>
      </c>
      <c r="G39" s="2">
        <v>0.16200000000000001</v>
      </c>
      <c r="H39" s="1">
        <v>437708</v>
      </c>
      <c r="I39">
        <v>4</v>
      </c>
      <c r="J39" s="2">
        <v>9.1999999999999998E-3</v>
      </c>
      <c r="K39" s="1">
        <v>523043</v>
      </c>
      <c r="L39" s="1">
        <v>784565</v>
      </c>
      <c r="M39" s="1">
        <v>675138</v>
      </c>
      <c r="N39" s="2">
        <v>9.4000000000000004E-3</v>
      </c>
      <c r="O39" s="2">
        <v>8.6E-3</v>
      </c>
      <c r="P39" s="2">
        <v>8.0000000000000004E-4</v>
      </c>
      <c r="Q39" s="2">
        <v>1.12E-2</v>
      </c>
    </row>
    <row r="40" spans="2:17" x14ac:dyDescent="0.25">
      <c r="B40">
        <v>34</v>
      </c>
      <c r="C40">
        <v>33</v>
      </c>
      <c r="D40" t="s">
        <v>161</v>
      </c>
      <c r="E40" s="1">
        <v>3030522</v>
      </c>
      <c r="F40" s="1">
        <v>2915918</v>
      </c>
      <c r="G40" s="2">
        <v>3.9E-2</v>
      </c>
      <c r="H40" s="1">
        <v>114604</v>
      </c>
      <c r="I40">
        <v>4</v>
      </c>
      <c r="J40" s="2">
        <v>9.1999999999999998E-3</v>
      </c>
      <c r="K40" s="1">
        <v>505087</v>
      </c>
      <c r="L40" s="1">
        <v>757631</v>
      </c>
      <c r="M40" s="1">
        <v>728980</v>
      </c>
      <c r="N40" s="2">
        <v>9.1000000000000004E-3</v>
      </c>
      <c r="O40" s="2">
        <v>9.2999999999999992E-3</v>
      </c>
      <c r="P40" t="s">
        <v>128</v>
      </c>
      <c r="Q40" s="2">
        <v>1.12E-2</v>
      </c>
    </row>
    <row r="41" spans="2:17" x14ac:dyDescent="0.25">
      <c r="B41">
        <v>35</v>
      </c>
      <c r="C41">
        <v>32</v>
      </c>
      <c r="D41" t="s">
        <v>162</v>
      </c>
      <c r="E41" s="1">
        <v>2966786</v>
      </c>
      <c r="F41" s="1">
        <v>2967297</v>
      </c>
      <c r="G41" t="s">
        <v>163</v>
      </c>
      <c r="H41" t="s">
        <v>164</v>
      </c>
      <c r="I41">
        <v>4</v>
      </c>
      <c r="J41" s="2">
        <v>9.1999999999999998E-3</v>
      </c>
      <c r="K41" s="1">
        <v>494464</v>
      </c>
      <c r="L41" s="1">
        <v>741697</v>
      </c>
      <c r="M41" s="1">
        <v>741824</v>
      </c>
      <c r="N41" s="2">
        <v>8.8999999999999999E-3</v>
      </c>
      <c r="O41" s="2">
        <v>9.4999999999999998E-3</v>
      </c>
      <c r="P41" t="s">
        <v>165</v>
      </c>
      <c r="Q41" s="2">
        <v>1.12E-2</v>
      </c>
    </row>
    <row r="42" spans="2:17" x14ac:dyDescent="0.25">
      <c r="B42">
        <v>36</v>
      </c>
      <c r="C42">
        <v>34</v>
      </c>
      <c r="D42" t="s">
        <v>166</v>
      </c>
      <c r="E42" s="1">
        <v>2913805</v>
      </c>
      <c r="F42" s="1">
        <v>2853118</v>
      </c>
      <c r="G42" s="2">
        <v>2.1000000000000001E-2</v>
      </c>
      <c r="H42" s="1">
        <v>60687</v>
      </c>
      <c r="I42">
        <v>4</v>
      </c>
      <c r="J42" s="2">
        <v>9.1999999999999998E-3</v>
      </c>
      <c r="K42" s="1">
        <v>485634</v>
      </c>
      <c r="L42" s="1">
        <v>728451</v>
      </c>
      <c r="M42" s="1">
        <v>713280</v>
      </c>
      <c r="N42" s="2">
        <v>8.6999999999999994E-3</v>
      </c>
      <c r="O42" s="2">
        <v>9.1000000000000004E-3</v>
      </c>
      <c r="P42" t="s">
        <v>136</v>
      </c>
      <c r="Q42" s="2">
        <v>1.12E-2</v>
      </c>
    </row>
    <row r="43" spans="2:17" x14ac:dyDescent="0.25">
      <c r="B43">
        <v>37</v>
      </c>
      <c r="C43">
        <v>37</v>
      </c>
      <c r="D43" t="s">
        <v>167</v>
      </c>
      <c r="E43" s="1">
        <v>2106319</v>
      </c>
      <c r="F43" s="1">
        <v>2059179</v>
      </c>
      <c r="G43" s="2">
        <v>2.3E-2</v>
      </c>
      <c r="H43" s="1">
        <v>47140</v>
      </c>
      <c r="I43">
        <v>3</v>
      </c>
      <c r="J43" s="2">
        <v>6.8999999999999999E-3</v>
      </c>
      <c r="K43" s="1">
        <v>421264</v>
      </c>
      <c r="L43" s="1">
        <v>702106</v>
      </c>
      <c r="M43" s="1">
        <v>686393</v>
      </c>
      <c r="N43" s="2">
        <v>6.3E-3</v>
      </c>
      <c r="O43" s="2">
        <v>6.6E-3</v>
      </c>
      <c r="P43" t="s">
        <v>136</v>
      </c>
      <c r="Q43" s="2">
        <v>9.2999999999999992E-3</v>
      </c>
    </row>
    <row r="44" spans="2:17" x14ac:dyDescent="0.25">
      <c r="B44">
        <v>38</v>
      </c>
      <c r="C44">
        <v>39</v>
      </c>
      <c r="D44" t="s">
        <v>168</v>
      </c>
      <c r="E44" s="1">
        <v>1937552</v>
      </c>
      <c r="F44" s="1">
        <v>1826341</v>
      </c>
      <c r="G44" s="2">
        <v>6.0999999999999999E-2</v>
      </c>
      <c r="H44" s="1">
        <v>111211</v>
      </c>
      <c r="I44">
        <v>3</v>
      </c>
      <c r="J44" s="2">
        <v>6.8999999999999999E-3</v>
      </c>
      <c r="K44" s="1">
        <v>387510</v>
      </c>
      <c r="L44" s="1">
        <v>645851</v>
      </c>
      <c r="M44" s="1">
        <v>608780</v>
      </c>
      <c r="N44" s="2">
        <v>5.7999999999999996E-3</v>
      </c>
      <c r="O44" s="2">
        <v>5.7999999999999996E-3</v>
      </c>
      <c r="P44" t="s">
        <v>147</v>
      </c>
      <c r="Q44" s="2">
        <v>9.2999999999999992E-3</v>
      </c>
    </row>
    <row r="45" spans="2:17" x14ac:dyDescent="0.25">
      <c r="B45">
        <v>39</v>
      </c>
      <c r="C45">
        <v>40</v>
      </c>
      <c r="D45" t="s">
        <v>169</v>
      </c>
      <c r="E45" s="1">
        <v>1826913</v>
      </c>
      <c r="F45" s="1">
        <v>1567582</v>
      </c>
      <c r="G45" s="2">
        <v>0.16500000000000001</v>
      </c>
      <c r="H45" s="1">
        <v>259331</v>
      </c>
      <c r="I45">
        <v>2</v>
      </c>
      <c r="J45" s="2">
        <v>4.5999999999999999E-3</v>
      </c>
      <c r="K45" s="1">
        <v>456728</v>
      </c>
      <c r="L45" s="1">
        <v>913457</v>
      </c>
      <c r="M45" s="1">
        <v>783791</v>
      </c>
      <c r="N45" s="2">
        <v>5.4999999999999997E-3</v>
      </c>
      <c r="O45" s="2">
        <v>5.0000000000000001E-3</v>
      </c>
      <c r="P45" s="2">
        <v>5.0000000000000001E-4</v>
      </c>
      <c r="Q45" s="2">
        <v>7.4000000000000003E-3</v>
      </c>
    </row>
    <row r="46" spans="2:17" x14ac:dyDescent="0.25">
      <c r="B46">
        <v>40</v>
      </c>
      <c r="C46">
        <v>38</v>
      </c>
      <c r="D46" t="s">
        <v>170</v>
      </c>
      <c r="E46" s="1">
        <v>1784787</v>
      </c>
      <c r="F46" s="1">
        <v>1852994</v>
      </c>
      <c r="G46" t="s">
        <v>171</v>
      </c>
      <c r="H46" t="s">
        <v>172</v>
      </c>
      <c r="I46">
        <v>3</v>
      </c>
      <c r="J46" s="2">
        <v>6.8999999999999999E-3</v>
      </c>
      <c r="K46" s="1">
        <v>356957</v>
      </c>
      <c r="L46" s="1">
        <v>594929</v>
      </c>
      <c r="M46" s="1">
        <v>617665</v>
      </c>
      <c r="N46" s="2">
        <v>5.4000000000000003E-3</v>
      </c>
      <c r="O46" s="2">
        <v>5.8999999999999999E-3</v>
      </c>
      <c r="P46" t="s">
        <v>165</v>
      </c>
      <c r="Q46" s="2">
        <v>9.2999999999999992E-3</v>
      </c>
    </row>
    <row r="47" spans="2:17" x14ac:dyDescent="0.25">
      <c r="B47">
        <v>41</v>
      </c>
      <c r="C47">
        <v>41</v>
      </c>
      <c r="D47" t="s">
        <v>173</v>
      </c>
      <c r="E47" s="1">
        <v>1407006</v>
      </c>
      <c r="F47" s="1">
        <v>1360301</v>
      </c>
      <c r="G47" s="2">
        <v>3.4000000000000002E-2</v>
      </c>
      <c r="H47" s="1">
        <v>46705</v>
      </c>
      <c r="I47">
        <v>2</v>
      </c>
      <c r="J47" s="2">
        <v>4.5999999999999999E-3</v>
      </c>
      <c r="K47" s="1">
        <v>351752</v>
      </c>
      <c r="L47" s="1">
        <v>703503</v>
      </c>
      <c r="M47" s="1">
        <v>680151</v>
      </c>
      <c r="N47" s="2">
        <v>4.1999999999999997E-3</v>
      </c>
      <c r="O47" s="2">
        <v>4.3E-3</v>
      </c>
      <c r="P47" t="s">
        <v>174</v>
      </c>
      <c r="Q47" s="2">
        <v>7.4000000000000003E-3</v>
      </c>
    </row>
    <row r="48" spans="2:17" x14ac:dyDescent="0.25">
      <c r="B48">
        <v>42</v>
      </c>
      <c r="C48">
        <v>43</v>
      </c>
      <c r="D48" t="s">
        <v>175</v>
      </c>
      <c r="E48" s="1">
        <v>1366275</v>
      </c>
      <c r="F48" s="1">
        <v>1316470</v>
      </c>
      <c r="G48" s="2">
        <v>3.7999999999999999E-2</v>
      </c>
      <c r="H48" s="1">
        <v>49805</v>
      </c>
      <c r="I48">
        <v>2</v>
      </c>
      <c r="J48" s="2">
        <v>4.5999999999999999E-3</v>
      </c>
      <c r="K48" s="1">
        <v>341569</v>
      </c>
      <c r="L48" s="1">
        <v>683168</v>
      </c>
      <c r="M48" s="1">
        <v>658235</v>
      </c>
      <c r="N48" s="2">
        <v>4.1000000000000003E-3</v>
      </c>
      <c r="O48" s="2">
        <v>4.1999999999999997E-3</v>
      </c>
      <c r="P48" t="s">
        <v>174</v>
      </c>
      <c r="Q48" s="2">
        <v>7.4000000000000003E-3</v>
      </c>
    </row>
    <row r="49" spans="2:17" x14ac:dyDescent="0.25">
      <c r="B49">
        <v>43</v>
      </c>
      <c r="C49">
        <v>42</v>
      </c>
      <c r="D49" t="s">
        <v>176</v>
      </c>
      <c r="E49" s="1">
        <v>1350141</v>
      </c>
      <c r="F49" s="1">
        <v>1328361</v>
      </c>
      <c r="G49" s="2">
        <v>1.6E-2</v>
      </c>
      <c r="H49" s="1">
        <v>21780</v>
      </c>
      <c r="I49">
        <v>2</v>
      </c>
      <c r="J49" s="2">
        <v>4.5999999999999999E-3</v>
      </c>
      <c r="K49" s="1">
        <v>337535</v>
      </c>
      <c r="L49" s="1">
        <v>675071</v>
      </c>
      <c r="M49" s="1">
        <v>664181</v>
      </c>
      <c r="N49" s="2">
        <v>4.1000000000000003E-3</v>
      </c>
      <c r="O49" s="2">
        <v>4.1999999999999997E-3</v>
      </c>
      <c r="P49" t="s">
        <v>128</v>
      </c>
      <c r="Q49" s="2">
        <v>7.4000000000000003E-3</v>
      </c>
    </row>
    <row r="50" spans="2:17" x14ac:dyDescent="0.25">
      <c r="B50">
        <v>44</v>
      </c>
      <c r="C50">
        <v>45</v>
      </c>
      <c r="D50" t="s">
        <v>177</v>
      </c>
      <c r="E50" s="1">
        <v>1080577</v>
      </c>
      <c r="F50" s="1">
        <v>989415</v>
      </c>
      <c r="G50" s="2">
        <v>9.1999999999999998E-2</v>
      </c>
      <c r="H50" s="1">
        <v>91162</v>
      </c>
      <c r="I50">
        <v>1</v>
      </c>
      <c r="J50" s="2">
        <v>2.3E-3</v>
      </c>
      <c r="K50" s="1">
        <v>360192</v>
      </c>
      <c r="L50" s="1">
        <v>1080577</v>
      </c>
      <c r="M50" s="1">
        <v>989415</v>
      </c>
      <c r="N50" s="2">
        <v>3.2000000000000002E-3</v>
      </c>
      <c r="O50" s="2">
        <v>3.2000000000000002E-3</v>
      </c>
      <c r="P50" s="2">
        <v>1E-4</v>
      </c>
      <c r="Q50" s="2">
        <v>5.5999999999999999E-3</v>
      </c>
    </row>
    <row r="51" spans="2:17" x14ac:dyDescent="0.25">
      <c r="B51">
        <v>45</v>
      </c>
      <c r="C51">
        <v>44</v>
      </c>
      <c r="D51" t="s">
        <v>178</v>
      </c>
      <c r="E51" s="1">
        <v>1057125</v>
      </c>
      <c r="F51" s="1">
        <v>1052567</v>
      </c>
      <c r="G51" s="2">
        <v>4.0000000000000001E-3</v>
      </c>
      <c r="H51" s="1">
        <v>4558</v>
      </c>
      <c r="I51">
        <v>2</v>
      </c>
      <c r="J51" s="2">
        <v>4.5999999999999999E-3</v>
      </c>
      <c r="K51" s="1">
        <v>264281</v>
      </c>
      <c r="L51" s="1">
        <v>528563</v>
      </c>
      <c r="M51" s="1">
        <v>526284</v>
      </c>
      <c r="N51" s="2">
        <v>3.2000000000000002E-3</v>
      </c>
      <c r="O51" s="2">
        <v>3.3999999999999998E-3</v>
      </c>
      <c r="P51" t="s">
        <v>128</v>
      </c>
      <c r="Q51" s="2">
        <v>7.4000000000000003E-3</v>
      </c>
    </row>
    <row r="52" spans="2:17" x14ac:dyDescent="0.25">
      <c r="B52">
        <v>46</v>
      </c>
      <c r="C52">
        <v>46</v>
      </c>
      <c r="D52" t="s">
        <v>179</v>
      </c>
      <c r="E52" s="1">
        <v>986809</v>
      </c>
      <c r="F52" s="1">
        <v>897934</v>
      </c>
      <c r="G52" s="2">
        <v>9.9000000000000005E-2</v>
      </c>
      <c r="H52" s="1">
        <v>88875</v>
      </c>
      <c r="I52">
        <v>1</v>
      </c>
      <c r="J52" s="2">
        <v>2.3E-3</v>
      </c>
      <c r="K52" s="1">
        <v>328936</v>
      </c>
      <c r="L52" s="1">
        <v>986809</v>
      </c>
      <c r="M52" s="1">
        <v>897934</v>
      </c>
      <c r="N52" s="2">
        <v>3.0000000000000001E-3</v>
      </c>
      <c r="O52" s="2">
        <v>2.8999999999999998E-3</v>
      </c>
      <c r="P52" s="2">
        <v>1E-4</v>
      </c>
      <c r="Q52" s="2">
        <v>5.5999999999999999E-3</v>
      </c>
    </row>
    <row r="53" spans="2:17" x14ac:dyDescent="0.25">
      <c r="B53">
        <v>47</v>
      </c>
      <c r="C53">
        <v>47</v>
      </c>
      <c r="D53" t="s">
        <v>180</v>
      </c>
      <c r="E53" s="1">
        <v>892717</v>
      </c>
      <c r="F53" s="1">
        <v>814180</v>
      </c>
      <c r="G53" s="2">
        <v>9.6000000000000002E-2</v>
      </c>
      <c r="H53" s="1">
        <v>78537</v>
      </c>
      <c r="I53">
        <v>1</v>
      </c>
      <c r="J53" s="2">
        <v>2.3E-3</v>
      </c>
      <c r="K53" s="1">
        <v>297572</v>
      </c>
      <c r="L53" s="1">
        <v>892717</v>
      </c>
      <c r="M53" s="1">
        <v>814180</v>
      </c>
      <c r="N53" s="2">
        <v>2.7000000000000001E-3</v>
      </c>
      <c r="O53" s="2">
        <v>2.5999999999999999E-3</v>
      </c>
      <c r="P53" s="2">
        <v>1E-4</v>
      </c>
      <c r="Q53" s="2">
        <v>5.5999999999999999E-3</v>
      </c>
    </row>
    <row r="54" spans="2:17" x14ac:dyDescent="0.25">
      <c r="B54">
        <v>48</v>
      </c>
      <c r="C54">
        <v>49</v>
      </c>
      <c r="D54" t="s">
        <v>181</v>
      </c>
      <c r="E54" s="1">
        <v>765309</v>
      </c>
      <c r="F54" s="1">
        <v>672591</v>
      </c>
      <c r="G54" s="2">
        <v>0.13800000000000001</v>
      </c>
      <c r="H54" s="1">
        <v>92718</v>
      </c>
      <c r="I54">
        <v>1</v>
      </c>
      <c r="J54" s="2">
        <v>2.3E-3</v>
      </c>
      <c r="K54" s="1">
        <v>255103</v>
      </c>
      <c r="L54" s="1">
        <v>765309</v>
      </c>
      <c r="M54" s="1">
        <v>672591</v>
      </c>
      <c r="N54" s="2">
        <v>2.3E-3</v>
      </c>
      <c r="O54" s="2">
        <v>2.0999999999999999E-3</v>
      </c>
      <c r="P54" s="2">
        <v>1E-4</v>
      </c>
      <c r="Q54" s="2">
        <v>5.5999999999999999E-3</v>
      </c>
    </row>
    <row r="55" spans="2:17" x14ac:dyDescent="0.25">
      <c r="B55">
        <v>49</v>
      </c>
      <c r="C55">
        <v>48</v>
      </c>
      <c r="D55" t="s">
        <v>182</v>
      </c>
      <c r="E55" s="1">
        <v>731158</v>
      </c>
      <c r="F55" s="1">
        <v>710231</v>
      </c>
      <c r="G55" s="2">
        <v>2.9000000000000001E-2</v>
      </c>
      <c r="H55" s="1">
        <v>20927</v>
      </c>
      <c r="I55">
        <v>1</v>
      </c>
      <c r="J55" s="2">
        <v>2.3E-3</v>
      </c>
      <c r="K55" s="1">
        <v>243719</v>
      </c>
      <c r="L55" s="1">
        <v>731158</v>
      </c>
      <c r="M55" s="1">
        <v>710231</v>
      </c>
      <c r="N55" s="2">
        <v>2.2000000000000001E-3</v>
      </c>
      <c r="O55" s="2">
        <v>2.3E-3</v>
      </c>
      <c r="P55" t="s">
        <v>174</v>
      </c>
      <c r="Q55" s="2">
        <v>5.5999999999999999E-3</v>
      </c>
    </row>
    <row r="56" spans="2:17" x14ac:dyDescent="0.25">
      <c r="B56">
        <v>50</v>
      </c>
      <c r="C56">
        <v>51</v>
      </c>
      <c r="D56" t="s">
        <v>183</v>
      </c>
      <c r="E56" s="1">
        <v>712816</v>
      </c>
      <c r="F56" s="1">
        <v>601723</v>
      </c>
      <c r="G56" s="2">
        <v>0.185</v>
      </c>
      <c r="H56" s="1">
        <v>111093</v>
      </c>
      <c r="I56" t="s">
        <v>156</v>
      </c>
      <c r="J56" t="s">
        <v>157</v>
      </c>
      <c r="K56" s="1">
        <v>237605</v>
      </c>
      <c r="L56" t="s">
        <v>157</v>
      </c>
      <c r="M56" t="s">
        <v>157</v>
      </c>
      <c r="N56" s="2">
        <v>2.0999999999999999E-3</v>
      </c>
      <c r="O56" s="2">
        <v>1.9E-3</v>
      </c>
      <c r="P56" s="2">
        <v>2.0000000000000001E-4</v>
      </c>
      <c r="Q56" s="2">
        <v>5.5999999999999999E-3</v>
      </c>
    </row>
    <row r="57" spans="2:17" x14ac:dyDescent="0.25">
      <c r="B57">
        <v>51</v>
      </c>
      <c r="C57">
        <v>50</v>
      </c>
      <c r="D57" t="s">
        <v>184</v>
      </c>
      <c r="E57" s="1">
        <v>623347</v>
      </c>
      <c r="F57" s="1">
        <v>625741</v>
      </c>
      <c r="G57" t="s">
        <v>185</v>
      </c>
      <c r="H57" t="s">
        <v>186</v>
      </c>
      <c r="I57">
        <v>1</v>
      </c>
      <c r="J57" s="2">
        <v>2.3E-3</v>
      </c>
      <c r="K57" s="1">
        <v>207782</v>
      </c>
      <c r="L57" s="1">
        <v>623347</v>
      </c>
      <c r="M57" s="1">
        <v>625741</v>
      </c>
      <c r="N57" s="2">
        <v>1.9E-3</v>
      </c>
      <c r="O57" s="2">
        <v>2E-3</v>
      </c>
      <c r="P57" t="s">
        <v>174</v>
      </c>
      <c r="Q57" s="2">
        <v>5.5999999999999999E-3</v>
      </c>
    </row>
    <row r="58" spans="2:17" x14ac:dyDescent="0.25">
      <c r="B58">
        <v>52</v>
      </c>
      <c r="C58">
        <v>52</v>
      </c>
      <c r="D58" t="s">
        <v>187</v>
      </c>
      <c r="E58" s="1">
        <v>582328</v>
      </c>
      <c r="F58" s="1">
        <v>563626</v>
      </c>
      <c r="G58" s="2">
        <v>3.3000000000000002E-2</v>
      </c>
      <c r="H58" s="1">
        <v>18702</v>
      </c>
      <c r="I58">
        <v>1</v>
      </c>
      <c r="J58" s="2">
        <v>2.3E-3</v>
      </c>
      <c r="K58" s="1">
        <v>194109</v>
      </c>
      <c r="L58" s="1">
        <v>582328</v>
      </c>
      <c r="M58" s="1">
        <v>563626</v>
      </c>
      <c r="N58" s="2">
        <v>1.6999999999999999E-3</v>
      </c>
      <c r="O58" s="2">
        <v>1.8E-3</v>
      </c>
      <c r="P58" t="s">
        <v>174</v>
      </c>
      <c r="Q58" s="2">
        <v>5.5999999999999999E-3</v>
      </c>
    </row>
    <row r="59" spans="2:17" x14ac:dyDescent="0.25">
      <c r="B59">
        <v>53</v>
      </c>
      <c r="C59">
        <v>53</v>
      </c>
      <c r="D59" t="s">
        <v>188</v>
      </c>
      <c r="E59" t="s">
        <v>189</v>
      </c>
      <c r="F59" t="s">
        <v>190</v>
      </c>
      <c r="G59" s="2">
        <v>5.7000000000000002E-2</v>
      </c>
      <c r="H59" s="1">
        <v>9127</v>
      </c>
      <c r="I59" t="s">
        <v>156</v>
      </c>
      <c r="J59" t="s">
        <v>157</v>
      </c>
      <c r="K59" t="s">
        <v>157</v>
      </c>
      <c r="L59" t="s">
        <v>157</v>
      </c>
      <c r="M59" t="s">
        <v>157</v>
      </c>
      <c r="N59" s="2">
        <v>5.0000000000000001E-4</v>
      </c>
      <c r="O59" s="2">
        <v>5.0000000000000001E-4</v>
      </c>
      <c r="P59" t="s">
        <v>147</v>
      </c>
      <c r="Q59" t="s">
        <v>157</v>
      </c>
    </row>
    <row r="60" spans="2:17" x14ac:dyDescent="0.25">
      <c r="B60">
        <v>54</v>
      </c>
      <c r="C60">
        <v>54</v>
      </c>
      <c r="D60" t="s">
        <v>191</v>
      </c>
      <c r="E60" t="s">
        <v>192</v>
      </c>
      <c r="F60" t="s">
        <v>193</v>
      </c>
      <c r="G60" t="s">
        <v>107</v>
      </c>
      <c r="H60" t="s">
        <v>194</v>
      </c>
      <c r="I60" t="s">
        <v>156</v>
      </c>
      <c r="J60" t="s">
        <v>157</v>
      </c>
      <c r="K60" t="s">
        <v>157</v>
      </c>
      <c r="L60" t="s">
        <v>157</v>
      </c>
      <c r="M60" t="s">
        <v>157</v>
      </c>
      <c r="N60" s="2">
        <v>2.9999999999999997E-4</v>
      </c>
      <c r="O60" s="2">
        <v>2.9999999999999997E-4</v>
      </c>
      <c r="P60" t="s">
        <v>147</v>
      </c>
      <c r="Q60" t="s">
        <v>157</v>
      </c>
    </row>
    <row r="61" spans="2:17" x14ac:dyDescent="0.25">
      <c r="B61">
        <v>55</v>
      </c>
      <c r="C61">
        <v>56</v>
      </c>
      <c r="D61" t="s">
        <v>195</v>
      </c>
      <c r="E61" t="s">
        <v>196</v>
      </c>
      <c r="F61" t="s">
        <v>197</v>
      </c>
      <c r="G61" t="s">
        <v>198</v>
      </c>
      <c r="H61" t="s">
        <v>199</v>
      </c>
      <c r="I61" t="s">
        <v>156</v>
      </c>
      <c r="J61" t="s">
        <v>157</v>
      </c>
      <c r="K61" t="s">
        <v>157</v>
      </c>
      <c r="L61" t="s">
        <v>157</v>
      </c>
      <c r="M61" t="s">
        <v>157</v>
      </c>
      <c r="N61" s="2">
        <v>2.0000000000000001E-4</v>
      </c>
      <c r="O61" s="2">
        <v>2.0000000000000001E-4</v>
      </c>
      <c r="P61" t="s">
        <v>147</v>
      </c>
      <c r="Q61" t="s">
        <v>157</v>
      </c>
    </row>
    <row r="62" spans="2:17" x14ac:dyDescent="0.25">
      <c r="B62">
        <v>56</v>
      </c>
      <c r="C62">
        <v>55</v>
      </c>
      <c r="D62" t="s">
        <v>200</v>
      </c>
      <c r="E62" t="s">
        <v>201</v>
      </c>
      <c r="F62" t="s">
        <v>202</v>
      </c>
      <c r="G62" t="s">
        <v>203</v>
      </c>
      <c r="H62" t="s">
        <v>204</v>
      </c>
      <c r="I62" t="s">
        <v>156</v>
      </c>
      <c r="J62" t="s">
        <v>157</v>
      </c>
      <c r="K62" t="s">
        <v>157</v>
      </c>
      <c r="L62" t="s">
        <v>157</v>
      </c>
      <c r="M62" t="s">
        <v>157</v>
      </c>
      <c r="N62" s="2">
        <v>1E-4</v>
      </c>
      <c r="O62" s="2">
        <v>2.0000000000000001E-4</v>
      </c>
      <c r="P62" t="s">
        <v>147</v>
      </c>
      <c r="Q62" t="s">
        <v>157</v>
      </c>
    </row>
    <row r="63" spans="2:17" x14ac:dyDescent="0.25">
      <c r="B63" t="s">
        <v>157</v>
      </c>
      <c r="C63" t="s">
        <v>157</v>
      </c>
      <c r="D63" t="s">
        <v>205</v>
      </c>
      <c r="E63" s="1">
        <v>327345959</v>
      </c>
      <c r="F63" s="1">
        <v>306675006</v>
      </c>
      <c r="G63" s="2">
        <v>6.7000000000000004E-2</v>
      </c>
      <c r="H63" s="1">
        <v>20670953</v>
      </c>
      <c r="I63">
        <v>432</v>
      </c>
      <c r="J63" s="2">
        <v>0.99309999999999998</v>
      </c>
      <c r="K63" s="1">
        <v>616471</v>
      </c>
      <c r="L63" s="1">
        <v>757745</v>
      </c>
      <c r="M63" s="1">
        <v>709896</v>
      </c>
      <c r="N63" s="2">
        <v>0.9829</v>
      </c>
      <c r="O63" s="2">
        <v>0.98029999999999995</v>
      </c>
      <c r="P63" s="2">
        <v>2.5999999999999999E-3</v>
      </c>
      <c r="Q63" s="2">
        <v>0.98699999999999999</v>
      </c>
    </row>
    <row r="64" spans="2:17" x14ac:dyDescent="0.25">
      <c r="B64" t="s">
        <v>157</v>
      </c>
      <c r="C64" t="s">
        <v>157</v>
      </c>
      <c r="D64" t="s">
        <v>206</v>
      </c>
      <c r="E64" s="1">
        <v>328771307</v>
      </c>
      <c r="F64" s="1">
        <v>308143815</v>
      </c>
      <c r="G64" s="2">
        <v>6.7000000000000004E-2</v>
      </c>
      <c r="H64" s="1">
        <v>20627492</v>
      </c>
      <c r="I64">
        <v>435</v>
      </c>
      <c r="J64" t="s">
        <v>157</v>
      </c>
      <c r="K64" s="1">
        <v>614526</v>
      </c>
      <c r="L64" s="1">
        <v>755796</v>
      </c>
      <c r="M64" s="1">
        <v>708377</v>
      </c>
      <c r="N64" s="2">
        <v>0.98719999999999997</v>
      </c>
      <c r="O64" s="2">
        <v>0.98499999999999999</v>
      </c>
      <c r="P64" s="2">
        <v>2.2000000000000001E-3</v>
      </c>
      <c r="Q64" s="2">
        <v>0.99439999999999995</v>
      </c>
    </row>
    <row r="65" spans="2:17" x14ac:dyDescent="0.25">
      <c r="B65" t="s">
        <v>157</v>
      </c>
      <c r="C65" t="s">
        <v>157</v>
      </c>
      <c r="D65" t="s">
        <v>207</v>
      </c>
      <c r="E65" s="1">
        <v>329484123</v>
      </c>
      <c r="F65" s="1">
        <v>308745538</v>
      </c>
      <c r="G65" s="2">
        <v>6.7000000000000004E-2</v>
      </c>
      <c r="H65" s="1">
        <v>20738585</v>
      </c>
      <c r="I65" t="s">
        <v>208</v>
      </c>
      <c r="J65" t="s">
        <v>157</v>
      </c>
      <c r="K65" s="1">
        <v>612424</v>
      </c>
      <c r="L65" t="s">
        <v>157</v>
      </c>
      <c r="M65" t="s">
        <v>157</v>
      </c>
      <c r="N65" s="2">
        <v>0.98929999999999996</v>
      </c>
      <c r="O65" s="2">
        <v>0.9869</v>
      </c>
      <c r="P65" s="2">
        <v>2.3999999999999998E-3</v>
      </c>
      <c r="Q65" s="2">
        <v>1</v>
      </c>
    </row>
    <row r="66" spans="2:17" x14ac:dyDescent="0.25">
      <c r="B66" t="s">
        <v>157</v>
      </c>
      <c r="C66" t="s">
        <v>157</v>
      </c>
      <c r="D66" t="s">
        <v>209</v>
      </c>
      <c r="E66" s="1">
        <v>333048781</v>
      </c>
      <c r="F66" s="1">
        <v>312846492</v>
      </c>
      <c r="G66" s="2">
        <v>6.5000000000000002E-2</v>
      </c>
      <c r="H66" s="1">
        <v>20202289</v>
      </c>
      <c r="I66" t="s">
        <v>210</v>
      </c>
      <c r="J66" t="s">
        <v>157</v>
      </c>
      <c r="K66" t="s">
        <v>157</v>
      </c>
      <c r="L66" t="s">
        <v>157</v>
      </c>
      <c r="M66" t="s">
        <v>157</v>
      </c>
      <c r="N66" t="s">
        <v>157</v>
      </c>
      <c r="O66" t="s">
        <v>157</v>
      </c>
      <c r="P66" t="s">
        <v>157</v>
      </c>
      <c r="Q66" t="s">
        <v>157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2 0 U 5 U l 5 M 5 3 m j A A A A 9 Q A A A B I A H A B D b 2 5 m a W c v U G F j a 2 F n Z S 5 4 b W w g o h g A K K A U A A A A A A A A A A A A A A A A A A A A A A A A A A A A h Y + x D o I w F E V / h X S n L X U h 5 F E S H V w k M T E x r g 1 U a I S H o c X y b w 5 + k r 8 g R l E 3 x 3 v P G e 6 9 X 2 + Q j W 0 T X H R v T Y c p i S g n g c a i K w 1 W K R n c M Y x J J m G r i p O q d D D J a J P R l i m p n T s n j H n v q V / Q r q + Y 4 D x i h 3 y z K 2 r d K v K R z X 8 5 N G i d w k I T C f v X G C l o H F P B p 0 n A 5 g 5 y g 1 8 u J v a k P y W s h s Y N v Z Y a w / U S 2 B y B v S / I B 1 B L A w Q U A A I A C A D b R T l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0 U 5 U i i K R 7 g O A A A A E Q A A A B M A H A B G b 3 J t d W x h c y 9 T Z W N 0 a W 9 u M S 5 t I K I Y A C i g F A A A A A A A A A A A A A A A A A A A A A A A A A A A A C t O T S 7 J z M 9 T C I b Q h t Y A U E s B A i 0 A F A A C A A g A 2 0 U 5 U l 5 M 5 3 m j A A A A 9 Q A A A B I A A A A A A A A A A A A A A A A A A A A A A E N v b m Z p Z y 9 Q Y W N r Y W d l L n h t b F B L A Q I t A B Q A A g A I A N t F O V I P y u m r p A A A A O k A A A A T A A A A A A A A A A A A A A A A A O 8 A A A B b Q 2 9 u d G V u d F 9 U e X B l c 1 0 u e G 1 s U E s B A i 0 A F A A C A A g A 2 0 U 5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c a e L K a Q L B O o I V l E c a d 3 P s A A A A A A g A A A A A A A 2 Y A A M A A A A A Q A A A A f g K Y t S W s N O l q h f J T z G a 5 i A A A A A A E g A A A o A A A A B A A A A A 4 Y N 8 X 0 / 9 Q W 0 2 C + o L l s r M Q U A A A A M W g R Z l e M p H C R 8 w e O 9 5 u w C w O l b G 1 F J u t i W h G h O J i v h U B x G Y Q z a w 2 T g 6 e L T s S J t N 5 J 6 Q c n X h c R y i R L e S D 8 x e / J 1 T i a / X 3 g k d W Y q J J o T D P I P r t F A A A A M L 1 R 4 G e 6 9 z n Q f b l u 4 s 1 A F K i z H 1 r < / D a t a M a s h u p > 
</file>

<file path=customXml/itemProps1.xml><?xml version="1.0" encoding="utf-8"?>
<ds:datastoreItem xmlns:ds="http://schemas.openxmlformats.org/officeDocument/2006/customXml" ds:itemID="{D73837F0-B8E5-47B4-82B0-154D30FD21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Warren</dc:creator>
  <cp:keywords/>
  <dc:description/>
  <cp:lastModifiedBy>Jack Johnson</cp:lastModifiedBy>
  <cp:revision/>
  <dcterms:created xsi:type="dcterms:W3CDTF">2021-01-25T08:43:41Z</dcterms:created>
  <dcterms:modified xsi:type="dcterms:W3CDTF">2021-02-08T12:16:08Z</dcterms:modified>
  <cp:category/>
  <cp:contentStatus/>
</cp:coreProperties>
</file>